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2\Исполнение за 9 месяцев\"/>
    </mc:Choice>
  </mc:AlternateContent>
  <bookViews>
    <workbookView xWindow="0" yWindow="0" windowWidth="28800" windowHeight="12345"/>
  </bookViews>
  <sheets>
    <sheet name="Report" sheetId="1" r:id="rId1"/>
  </sheets>
  <externalReferences>
    <externalReference r:id="rId2"/>
  </externalReferences>
  <definedNames>
    <definedName name="__bookmark_1">Report!$A$9:$E$9</definedName>
    <definedName name="__bookmark_2">Report!$A$10:$E$94</definedName>
    <definedName name="_xlnm.Print_Titles" localSheetId="0">Report!$10:$10</definedName>
    <definedName name="_xlnm.Print_Area" localSheetId="0">Report!$A$1:$E$97</definedName>
  </definedNames>
  <calcPr calcId="162913" refMode="R1C1"/>
</workbook>
</file>

<file path=xl/calcChain.xml><?xml version="1.0" encoding="utf-8"?>
<calcChain xmlns="http://schemas.openxmlformats.org/spreadsheetml/2006/main">
  <c r="F11" i="1" l="1"/>
  <c r="D69" i="1" l="1"/>
  <c r="D68" i="1" s="1"/>
  <c r="D67" i="1"/>
  <c r="D66" i="1" s="1"/>
  <c r="D65" i="1" s="1"/>
  <c r="D81" i="1"/>
  <c r="D97" i="1"/>
  <c r="D96" i="1" s="1"/>
  <c r="D95" i="1" s="1"/>
  <c r="E94" i="1"/>
  <c r="E92" i="1"/>
  <c r="E91" i="1"/>
  <c r="E81" i="1"/>
  <c r="E56" i="1"/>
  <c r="E46" i="1"/>
  <c r="E45" i="1"/>
  <c r="E44" i="1"/>
  <c r="E43" i="1"/>
  <c r="E42" i="1"/>
  <c r="E41" i="1"/>
  <c r="E40" i="1"/>
  <c r="E39" i="1"/>
  <c r="E37" i="1"/>
  <c r="E36" i="1"/>
  <c r="E35" i="1"/>
  <c r="E34" i="1"/>
  <c r="E33" i="1"/>
  <c r="E32" i="1"/>
  <c r="E31" i="1"/>
  <c r="E27" i="1"/>
  <c r="E26" i="1"/>
  <c r="E25" i="1"/>
  <c r="E24" i="1"/>
  <c r="E22" i="1"/>
  <c r="E21" i="1"/>
  <c r="E20" i="1"/>
  <c r="E18" i="1"/>
  <c r="E17" i="1"/>
  <c r="E15" i="1"/>
  <c r="E14" i="1"/>
  <c r="E13" i="1"/>
  <c r="D93" i="1"/>
  <c r="E93" i="1" s="1"/>
  <c r="D91" i="1"/>
  <c r="D90" i="1"/>
  <c r="E90" i="1" s="1"/>
  <c r="D89" i="1"/>
  <c r="E89" i="1" s="1"/>
  <c r="D87" i="1"/>
  <c r="E87" i="1" s="1"/>
  <c r="D86" i="1"/>
  <c r="E86" i="1" s="1"/>
  <c r="D85" i="1"/>
  <c r="E85" i="1" s="1"/>
  <c r="D84" i="1"/>
  <c r="E84" i="1" s="1"/>
  <c r="D83" i="1"/>
  <c r="E83" i="1" s="1"/>
  <c r="D80" i="1"/>
  <c r="E80" i="1" s="1"/>
  <c r="D79" i="1"/>
  <c r="E79" i="1" s="1"/>
  <c r="D78" i="1"/>
  <c r="E78" i="1" s="1"/>
  <c r="D77" i="1"/>
  <c r="E77" i="1" s="1"/>
  <c r="D76" i="1"/>
  <c r="E76" i="1" s="1"/>
  <c r="D74" i="1"/>
  <c r="E74" i="1" s="1"/>
  <c r="D73" i="1"/>
  <c r="E73" i="1" s="1"/>
  <c r="D64" i="1"/>
  <c r="D63" i="1" s="1"/>
  <c r="E63" i="1" s="1"/>
  <c r="D62" i="1"/>
  <c r="E62" i="1" s="1"/>
  <c r="D61" i="1"/>
  <c r="E61" i="1" s="1"/>
  <c r="D60" i="1"/>
  <c r="D58" i="1"/>
  <c r="D57" i="1" s="1"/>
  <c r="D55" i="1" s="1"/>
  <c r="E55" i="1" s="1"/>
  <c r="D54" i="1"/>
  <c r="D53" i="1" s="1"/>
  <c r="D52" i="1" s="1"/>
  <c r="E52" i="1" s="1"/>
  <c r="D51" i="1"/>
  <c r="E51" i="1" s="1"/>
  <c r="D50" i="1"/>
  <c r="D49" i="1"/>
  <c r="E49" i="1" s="1"/>
  <c r="D48" i="1"/>
  <c r="E48" i="1" s="1"/>
  <c r="D45" i="1"/>
  <c r="D39" i="1"/>
  <c r="D34" i="1"/>
  <c r="E54" i="1" l="1"/>
  <c r="D59" i="1"/>
  <c r="E59" i="1" s="1"/>
  <c r="E58" i="1"/>
  <c r="E60" i="1"/>
  <c r="E64" i="1"/>
  <c r="E53" i="1"/>
  <c r="E57" i="1"/>
  <c r="D88" i="1"/>
  <c r="E88" i="1" s="1"/>
  <c r="D82" i="1"/>
  <c r="D75" i="1"/>
  <c r="E75" i="1" s="1"/>
  <c r="D72" i="1"/>
  <c r="E72" i="1" s="1"/>
  <c r="D47" i="1"/>
  <c r="D42" i="1"/>
  <c r="D41" i="1" s="1"/>
  <c r="D36" i="1"/>
  <c r="D33" i="1" s="1"/>
  <c r="D28" i="1"/>
  <c r="D25" i="1"/>
  <c r="D19" i="1"/>
  <c r="E19" i="1" s="1"/>
  <c r="H11" i="1"/>
  <c r="C71" i="1"/>
  <c r="C70" i="1" s="1"/>
  <c r="C11" i="1" s="1"/>
  <c r="G12" i="1" s="1"/>
  <c r="C12" i="1"/>
  <c r="C13" i="1"/>
  <c r="C19" i="1"/>
  <c r="C24" i="1"/>
  <c r="C25" i="1"/>
  <c r="C33" i="1"/>
  <c r="C36" i="1"/>
  <c r="C34" i="1"/>
  <c r="C39" i="1"/>
  <c r="C41" i="1"/>
  <c r="C42" i="1"/>
  <c r="C45" i="1"/>
  <c r="C47" i="1"/>
  <c r="C52" i="1"/>
  <c r="C53" i="1"/>
  <c r="C55" i="1"/>
  <c r="C57" i="1"/>
  <c r="C59" i="1"/>
  <c r="C63" i="1"/>
  <c r="C72" i="1"/>
  <c r="C75" i="1"/>
  <c r="C82" i="1"/>
  <c r="C88" i="1"/>
  <c r="C91" i="1"/>
  <c r="C93" i="1"/>
  <c r="E47" i="1" l="1"/>
  <c r="D12" i="1"/>
  <c r="E82" i="1"/>
  <c r="D71" i="1"/>
  <c r="D24" i="1"/>
  <c r="D13" i="1"/>
  <c r="E71" i="1" l="1"/>
  <c r="D70" i="1"/>
  <c r="E70" i="1" s="1"/>
  <c r="D11" i="1" l="1"/>
  <c r="E11" i="1" s="1"/>
  <c r="E12" i="1"/>
  <c r="F12" i="1" l="1"/>
</calcChain>
</file>

<file path=xl/sharedStrings.xml><?xml version="1.0" encoding="utf-8"?>
<sst xmlns="http://schemas.openxmlformats.org/spreadsheetml/2006/main" count="187" uniqueCount="186">
  <si>
    <t>Приложение № 1</t>
  </si>
  <si>
    <t>3</t>
  </si>
  <si>
    <t>4</t>
  </si>
  <si>
    <t>5</t>
  </si>
  <si>
    <t>ВСЕГО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</si>
  <si>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</si>
  <si>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</si>
  <si>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</si>
  <si>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</si>
  <si>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</si>
  <si>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</si>
  <si>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</si>
  <si>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</si>
  <si>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</si>
  <si>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</si>
  <si>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1 01 02040 01 0000 110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</si>
  <si>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</si>
  <si>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1 01 02080 01 0000 110</t>
  </si>
  <si>
    <t>Налог на доходы физических лиц в части суммы налога, превышающей 650 000 рублей, относящейся к части налоговой базы, превышающей 5 000 000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</si>
  <si>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1 03 00000 00 0000 000</t>
  </si>
  <si>
    <t>НАЛОГИ НА ТОВАРЫ (РАБОТЫ, УСЛУГИ), РЕАЛИЗУЕМЫЕ НА ТЕРРИТОРИИ РОССИЙСКОЙ ФЕДЕРАЦИИ</t>
  </si>
  <si>
    <t>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</si>
  <si>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</si>
  <si>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</si>
  <si>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</si>
  <si>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</si>
  <si>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</si>
  <si>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</si>
  <si>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</si>
  <si>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</si>
  <si>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</si>
  <si>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1 05 01011 01 0000 110</t>
  </si>
  <si>
    <t>Налог, взимаемый с налогоплательщиков, выбравших в качестве объекта налогообложения доходы</t>
  </si>
  <si>
    <t>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</si>
  <si>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</si>
  <si>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1 05 03010 01 0000 110</t>
  </si>
  <si>
    <t>Единый сельскохозяйственный налог</t>
  </si>
  <si>
    <t>1 05 04000 02 0000 110</t>
  </si>
  <si>
    <t>Налог, взимаемый в связи с применением патентной системы налогообложения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</si>
  <si>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</si>
  <si>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</si>
  <si>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</si>
  <si>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</si>
  <si>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1 06 01020 04 0000 110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</si>
  <si>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</si>
  <si>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1 06 06000 00 0000 110</t>
  </si>
  <si>
    <t>Земельный налог</t>
  </si>
  <si>
    <t>1 06 06032 04 0000 110</t>
  </si>
  <si>
    <t>Земельный налог с организаций, обладающих земельным участком, расположенным в границах городских округов</t>
  </si>
  <si>
    <t>1 06 06042 04 0000 110</t>
  </si>
  <si>
    <t>Земельный налог с физических лиц, обладающих земельным участком, расположенным в границах городских округов</t>
  </si>
  <si>
    <t>1 08 00000 00 0000 000</t>
  </si>
  <si>
    <t>ГОСУДАРСТВЕННАЯ ПОШЛИНА</t>
  </si>
  <si>
    <t>1 08 03010 01 0000 110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</si>
  <si>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</si>
  <si>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</si>
  <si>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</si>
  <si>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</si>
  <si>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</si>
  <si>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1 11 05012 04 0000 120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</si>
  <si>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</si>
  <si>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1 11 05074 04 0000 120</t>
  </si>
  <si>
    <t>Доходы от сдачи в аренду имущества, составляющего казну городских округов (за исключением земельных участков)</t>
  </si>
  <si>
    <t>1 11 09000 00 0000 120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</si>
  <si>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</si>
  <si>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1 11 09044 04 0000 120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</si>
  <si>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</si>
  <si>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1 12 00000 00 0000 000</t>
  </si>
  <si>
    <t>ПЛАТЕЖИ ПРИ ПОЛЬЗОВАНИИ ПРИРОДНЫМИ РЕСУРСАМИ</t>
  </si>
  <si>
    <t>1 12 01010 01 0000 120</t>
  </si>
  <si>
    <t>Плата за выбросы загрязняющих веществ в атмосферный воздух стационарными объектами</t>
  </si>
  <si>
    <t>1 12 01030 01 0000 120</t>
  </si>
  <si>
    <t>Плата за сбросы загрязняющих веществ в водные объекты</t>
  </si>
  <si>
    <t>1 12 01041 01 0000 120</t>
  </si>
  <si>
    <t>Плата за размещение отходов производства</t>
  </si>
  <si>
    <t>1 12 01042 01 0000 120</t>
  </si>
  <si>
    <t>Плата за размещение твердых коммунальных отходов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</si>
  <si>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</si>
  <si>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</si>
  <si>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</si>
  <si>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</si>
  <si>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1 13 01994 04 0000 130</t>
  </si>
  <si>
    <t>Прочие доходы от оказания платных услуг (работ) получателями средств бюджетов городских округов</t>
  </si>
  <si>
    <t>1 14 00000 00 0000 000</t>
  </si>
  <si>
    <t>ДОХОДЫ ОТ ПРОДАЖИ МАТЕРИАЛЬНЫХ И НЕМАТЕРИАЛЬНЫХ АКТИВОВ</t>
  </si>
  <si>
    <t>1 14 02043 04 0000 410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</si>
  <si>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</si>
  <si>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</si>
  <si>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</si>
  <si>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1 14 06012 04 0000 430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</si>
  <si>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</si>
  <si>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1 16 00000 00 0000 000</t>
  </si>
  <si>
    <t>ШТРАФЫ, САНКЦИИ, ВОЗМЕЩЕНИЕ УЩЕРБА</t>
  </si>
  <si>
    <t>1 16 01053 01 0000 140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</si>
  <si>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</si>
  <si>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</si>
  <si>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</si>
  <si>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</si>
  <si>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</si>
  <si>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1 16 07000 00 0000 140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</si>
  <si>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</si>
  <si>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1 16 07010 04 0000 140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</si>
  <si>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</si>
  <si>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</si>
  <si>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</si>
  <si>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</si>
  <si>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</si>
  <si>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2 02 10000 00 0000 150</t>
  </si>
  <si>
    <t>Дотации бюджетам бюджетной системы Российской Федерации</t>
  </si>
  <si>
    <t>2 02 15001 04 0000 150</t>
  </si>
  <si>
    <t>Дотации бюджетам городских округов на выравнивание бюджетной обеспеченности из бюджета субъекта Российской Федерации</t>
  </si>
  <si>
    <t>2 02 15002 04 0000 150</t>
  </si>
  <si>
    <t>Дотации бюджетам городских округов на поддержку мер по обеспечению сбалансированности бюджетов</t>
  </si>
  <si>
    <t>2 02 20000 00 0000 150</t>
  </si>
  <si>
    <t>Субсидии бюджетам бюджетной системы Российской Федерации (межбюджетные субсидии)</t>
  </si>
  <si>
    <t>2 02 25169 04 0000 150</t>
  </si>
  <si>
    <t>Субсидии бюджетам городских округов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</si>
  <si>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2 02 25210 04 0000 150</t>
  </si>
  <si>
    <t>Субсидии бюджетам городских округов на обеспечение образовательных организаций материально-технической базой для внедрения цифровой образовательной среды</t>
  </si>
  <si>
    <t>2 02 25299 04 0000 150</t>
  </si>
  <si>
    <t>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</si>
  <si>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2 02 25304 04 0000 150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</si>
  <si>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</si>
  <si>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2 02 25519 04 0000 150</t>
  </si>
  <si>
    <t>Субсидии бюджетам городских округов на поддержку отрасли культуры</t>
  </si>
  <si>
    <t>2 02 29999 04 0000 150</t>
  </si>
  <si>
    <t>Прочие субсидии бюджетам городских округов</t>
  </si>
  <si>
    <t>2 02 30000 00 0000 150</t>
  </si>
  <si>
    <t>Субвенции бюджетам бюджетной системы Российской Федерации</t>
  </si>
  <si>
    <t>2 02 30024 04 0000 150</t>
  </si>
  <si>
    <t>Субвенции бюджетам городских округов на выполнение передаваемых полномочий субъектов Российской Федерации</t>
  </si>
  <si>
    <t>2 02 35118 04 0000 150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</si>
  <si>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</si>
  <si>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2 02 35120 04 0000 150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</si>
  <si>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</si>
  <si>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2 02 35930 04 0000 150</t>
  </si>
  <si>
    <t>Субвенции бюджетам городских округов на государственную регистрацию актов гражданского состояния</t>
  </si>
  <si>
    <t>2 02 36900 04 0000 150</t>
  </si>
  <si>
    <t>Единая субвенция бюджетам городских округов из бюджета субъекта Российской Федерации</t>
  </si>
  <si>
    <t>2 02 40000 00 0000 150</t>
  </si>
  <si>
    <t>Иные межбюджетные трансферты</t>
  </si>
  <si>
    <t>2 02 45303 04 0000 150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</si>
  <si>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</si>
  <si>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2 02 45505 04 0000 150</t>
  </si>
  <si>
    <t>Межбюджетные трансферты, передаваемые бюджетам городских округов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</si>
  <si>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2 03 00000 00 0000 000</t>
  </si>
  <si>
    <t>БЕЗВОЗМЕЗДНЫЕ ПОСТУПЛЕНИЯ ОТ ГОСУДАРСТВЕННЫХ (МУНИЦИПАЛЬНЫХ) ОРГАНИЗАЦИЙ</t>
  </si>
  <si>
    <t>2 03 04000 04 0000 150</t>
  </si>
  <si>
    <t>Безвозмездные поступления от государственных (муниципальных) организаций в бюджеты городских округов</t>
  </si>
  <si>
    <t>2 07 00000 00 0000 000</t>
  </si>
  <si>
    <t>ПРОЧИЕ БЕЗВОЗМЕЗДНЫЕ ПОСТУПЛЕНИЯ</t>
  </si>
  <si>
    <t>2 07 04050 04 0000 150</t>
  </si>
  <si>
    <t>Прочие безвозмездные поступления в бюджеты городских округов</t>
  </si>
  <si>
    <t xml:space="preserve"> к постановлению Администрации</t>
  </si>
  <si>
    <t xml:space="preserve">  Среднеканского городского округа</t>
  </si>
  <si>
    <t>Код дохода</t>
  </si>
  <si>
    <t>Наименование показателя</t>
  </si>
  <si>
    <t>План на                       2022 год</t>
  </si>
  <si>
    <t>% исполнения</t>
  </si>
  <si>
    <t>Исполнение на                   01.10.2022</t>
  </si>
  <si>
    <t>(тыс.руб.)</t>
  </si>
  <si>
    <t>1 03 02 260 01 0000 110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</si>
  <si>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</si>
  <si>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1 05 02 010 02 0000 110</t>
  </si>
  <si>
    <t>Единый налог на вмененный доход для отдельных видов деятельности</t>
  </si>
  <si>
    <t>1 05 02 000 02 0000 110</t>
  </si>
  <si>
    <t>1 05 02 020 02 0000 110</t>
  </si>
  <si>
    <t>Единый налог на вмененный доход для отдельных видов деятельности (за налоговые периоды, истекшие до 1 января 2011 года)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</si>
  <si>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</si>
  <si>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</si>
  <si>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</si>
  <si>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2 19 00 000 00 0000 000</t>
  </si>
  <si>
    <t>2 19 00 000 04 0000 150</t>
  </si>
  <si>
    <t>2 19 60 010 04 0000 150</t>
  </si>
  <si>
    <t>1 17 00 000 00 0000 000</t>
  </si>
  <si>
    <t>1 17 01 000 00 0000 180</t>
  </si>
  <si>
    <t>1 17 01 040 04 0000 180</t>
  </si>
  <si>
    <t>1 17 05 000 00 0000 180</t>
  </si>
  <si>
    <t>1 17 05 040 04 0000 180</t>
  </si>
  <si>
    <t>ПРОЧИЕ НЕНАЛОГОВЫЕ ДОХОДЫ</t>
  </si>
  <si>
    <t>Невыясненные поступления</t>
  </si>
  <si>
    <t>Невыясненные поступления, зачисляемые в бюджеты городских округов</t>
  </si>
  <si>
    <t>Прочие неналоговые доходы</t>
  </si>
  <si>
    <t>Прочие неналоговые доходы бюджетов городских округов</t>
  </si>
  <si>
    <t>ИСПОЛНЕНИЕ БЮДЖЕТА МУНИЦИПАЛЬНОГО ОБРАЗОВАНИЯ "СРЕДНЕКАНСКИЙ ГОРОДСКОЙ ОКРУГ"                            ПО ДОХОДА ЗА 9 МЕСЯЦЕВ 2022 ГОДА</t>
  </si>
  <si>
    <t>от 19.10.2022 г. № 358-п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</si>
</sst>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2"/>
      <color indexed="8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0">
    <xf numFmtId="0" fontId="0" fillId="0" borderId="0" xfId="0"/>
    <xf numFmtId="0" fontId="19" fillId="0" borderId="0" xfId="0" applyNumberFormat="1" applyFont="1" applyFill="1" applyBorder="1" applyAlignment="1" applyProtection="1">
      <alignment horizontal="right" vertical="top" wrapText="1" inden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1" fillId="0" borderId="13" xfId="0" applyNumberFormat="1" applyFont="1" applyFill="1" applyBorder="1" applyAlignment="1" applyProtection="1">
      <alignment horizontal="left" vertical="top" wrapText="1"/>
    </xf>
    <xf numFmtId="0" fontId="22" fillId="0" borderId="13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right" vertical="top" wrapText="1"/>
    </xf>
    <xf numFmtId="0" fontId="24" fillId="0" borderId="0" xfId="0" applyFont="1"/>
    <xf numFmtId="0" fontId="22" fillId="0" borderId="0" xfId="0" applyNumberFormat="1" applyFont="1" applyFill="1" applyBorder="1" applyAlignment="1" applyProtection="1">
      <alignment vertical="top" wrapText="1"/>
    </xf>
    <xf numFmtId="0" fontId="21" fillId="0" borderId="13" xfId="0" applyNumberFormat="1" applyFont="1" applyFill="1" applyBorder="1" applyAlignment="1" applyProtection="1">
      <alignment horizontal="center" vertical="center" wrapText="1"/>
    </xf>
    <xf numFmtId="0" fontId="21" fillId="0" borderId="12" xfId="0" applyNumberFormat="1" applyFont="1" applyFill="1" applyBorder="1" applyAlignment="1" applyProtection="1">
      <alignment horizontal="center" vertical="center" wrapText="1"/>
    </xf>
    <xf numFmtId="0" fontId="21" fillId="0" borderId="11" xfId="0" applyNumberFormat="1" applyFont="1" applyFill="1" applyBorder="1" applyAlignment="1" applyProtection="1">
      <alignment horizontal="center" vertical="center" wrapText="1"/>
    </xf>
    <xf numFmtId="0" fontId="21" fillId="0" borderId="10" xfId="0" applyNumberFormat="1" applyFont="1" applyFill="1" applyBorder="1" applyAlignment="1" applyProtection="1">
      <alignment horizontal="center" vertical="center" wrapText="1"/>
    </xf>
    <xf numFmtId="164" fontId="24" fillId="0" borderId="0" xfId="0" applyNumberFormat="1" applyFont="1"/>
    <xf numFmtId="4" fontId="22" fillId="0" borderId="13" xfId="0" applyNumberFormat="1" applyFont="1" applyFill="1" applyBorder="1" applyAlignment="1" applyProtection="1">
      <alignment horizontal="right" vertical="top" wrapText="1"/>
    </xf>
    <xf numFmtId="4" fontId="21" fillId="0" borderId="13" xfId="0" applyNumberFormat="1" applyFont="1" applyFill="1" applyBorder="1" applyAlignment="1" applyProtection="1">
      <alignment horizontal="right" vertical="top" wrapText="1"/>
    </xf>
    <xf numFmtId="2" fontId="24" fillId="0" borderId="0" xfId="0" applyNumberFormat="1" applyFont="1"/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5" fillId="0" borderId="0" xfId="0" applyNumberFormat="1" applyFont="1" applyFill="1" applyBorder="1" applyAlignment="1" applyProtection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1;&#1071;%20&#1056;&#1040;&#1041;&#1054;&#1058;&#1067;/&#1076;&#1083;&#1103;%20&#1086;&#1087;&#1077;&#1088;&#1072;&#1090;&#1080;&#1074;&#1082;&#1080;/2022/&#1092;.317/&#1092;.0503317%20&#1085;&#1072;%2001.10.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ходы бюджета"/>
      <sheetName val="Расходы бюджета"/>
      <sheetName val="Источники финансирования дефици"/>
      <sheetName val="Таблица консолидируемых расчето"/>
    </sheetNames>
    <sheetDataSet>
      <sheetData sheetId="0">
        <row r="16">
          <cell r="E16">
            <v>553855589.01999998</v>
          </cell>
          <cell r="H16">
            <v>358829190.57999998</v>
          </cell>
        </row>
        <row r="71">
          <cell r="H71">
            <v>528154.46</v>
          </cell>
        </row>
        <row r="72">
          <cell r="H72">
            <v>182431.22</v>
          </cell>
        </row>
        <row r="74">
          <cell r="H74">
            <v>-60230.080000000002</v>
          </cell>
        </row>
        <row r="75">
          <cell r="H75">
            <v>0</v>
          </cell>
        </row>
        <row r="79">
          <cell r="H79">
            <v>517796</v>
          </cell>
        </row>
        <row r="86">
          <cell r="H86">
            <v>13434.16</v>
          </cell>
        </row>
        <row r="89">
          <cell r="H89">
            <v>400</v>
          </cell>
        </row>
        <row r="91">
          <cell r="H91">
            <v>56.93</v>
          </cell>
        </row>
        <row r="93">
          <cell r="H93">
            <v>3750</v>
          </cell>
        </row>
        <row r="97">
          <cell r="H97">
            <v>0</v>
          </cell>
        </row>
        <row r="100">
          <cell r="H100">
            <v>-29998.400000000001</v>
          </cell>
        </row>
        <row r="102">
          <cell r="H102">
            <v>52300</v>
          </cell>
        </row>
        <row r="107">
          <cell r="H107">
            <v>78057000</v>
          </cell>
        </row>
        <row r="109">
          <cell r="H109">
            <v>74918000</v>
          </cell>
        </row>
        <row r="112">
          <cell r="H112">
            <v>1553409.05</v>
          </cell>
        </row>
        <row r="114">
          <cell r="H114">
            <v>1673751.35</v>
          </cell>
        </row>
        <row r="116">
          <cell r="I116">
            <v>586697</v>
          </cell>
        </row>
        <row r="118">
          <cell r="H118">
            <v>858200</v>
          </cell>
        </row>
        <row r="120">
          <cell r="H120">
            <v>26101.51</v>
          </cell>
        </row>
        <row r="121">
          <cell r="H121">
            <v>27416837.489999998</v>
          </cell>
        </row>
        <row r="125">
          <cell r="H125">
            <v>6899918.4500000002</v>
          </cell>
        </row>
        <row r="127">
          <cell r="H127">
            <v>289930.18</v>
          </cell>
        </row>
        <row r="128">
          <cell r="H128">
            <v>0</v>
          </cell>
        </row>
        <row r="131">
          <cell r="H131">
            <v>291150</v>
          </cell>
        </row>
        <row r="133">
          <cell r="H133">
            <v>80086993.709999993</v>
          </cell>
        </row>
        <row r="135">
          <cell r="H135">
            <v>2099761.61</v>
          </cell>
        </row>
        <row r="138">
          <cell r="H138">
            <v>0</v>
          </cell>
        </row>
        <row r="147">
          <cell r="H147">
            <v>-20237497.210000001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abSelected="1" view="pageBreakPreview" zoomScale="60" zoomScaleNormal="100" workbookViewId="0">
      <selection activeCell="I9" sqref="I9"/>
    </sheetView>
  </sheetViews>
  <sheetFormatPr defaultRowHeight="15" x14ac:dyDescent="0.25"/>
  <cols>
    <col min="1" max="1" width="30.28515625" style="6" customWidth="1"/>
    <col min="2" max="2" width="75.5703125" style="6" customWidth="1"/>
    <col min="3" max="3" width="14.5703125" style="6" customWidth="1"/>
    <col min="4" max="4" width="17.140625" style="6" customWidth="1"/>
    <col min="5" max="5" width="15.28515625" style="6" customWidth="1"/>
    <col min="6" max="6" width="15.85546875" style="6" customWidth="1"/>
    <col min="7" max="16384" width="9.140625" style="6"/>
  </cols>
  <sheetData>
    <row r="1" spans="1:8" ht="15.75" x14ac:dyDescent="0.25">
      <c r="A1" s="1"/>
      <c r="B1" s="1"/>
      <c r="C1" s="17" t="s">
        <v>0</v>
      </c>
      <c r="D1" s="17"/>
      <c r="E1" s="17"/>
    </row>
    <row r="2" spans="1:8" ht="15.75" x14ac:dyDescent="0.25">
      <c r="A2" s="1"/>
      <c r="B2" s="1"/>
      <c r="C2" s="18" t="s">
        <v>153</v>
      </c>
      <c r="D2" s="18"/>
      <c r="E2" s="18"/>
    </row>
    <row r="3" spans="1:8" ht="15.75" x14ac:dyDescent="0.25">
      <c r="A3" s="1"/>
      <c r="B3" s="1"/>
      <c r="C3" s="18" t="s">
        <v>154</v>
      </c>
      <c r="D3" s="18"/>
      <c r="E3" s="18"/>
    </row>
    <row r="4" spans="1:8" ht="15.75" x14ac:dyDescent="0.25">
      <c r="A4" s="1"/>
      <c r="B4" s="1"/>
      <c r="C4" s="19" t="s">
        <v>185</v>
      </c>
      <c r="D4" s="18"/>
      <c r="E4" s="18"/>
    </row>
    <row r="5" spans="1:8" ht="15.75" x14ac:dyDescent="0.25">
      <c r="A5" s="2"/>
      <c r="B5" s="2"/>
      <c r="C5" s="2"/>
      <c r="D5" s="2"/>
      <c r="E5" s="2"/>
    </row>
    <row r="6" spans="1:8" ht="47.25" customHeight="1" x14ac:dyDescent="0.25">
      <c r="A6" s="16" t="s">
        <v>184</v>
      </c>
      <c r="B6" s="16"/>
      <c r="C6" s="16"/>
      <c r="D6" s="16"/>
      <c r="E6" s="16"/>
    </row>
    <row r="7" spans="1:8" ht="18.75" x14ac:dyDescent="0.25">
      <c r="A7" s="7"/>
      <c r="B7" s="7"/>
      <c r="C7" s="7"/>
      <c r="D7" s="7"/>
      <c r="E7" s="7"/>
    </row>
    <row r="8" spans="1:8" ht="18.75" x14ac:dyDescent="0.25">
      <c r="A8" s="7"/>
      <c r="B8" s="7"/>
      <c r="C8" s="7"/>
      <c r="D8" s="7"/>
      <c r="E8" s="5" t="s">
        <v>160</v>
      </c>
    </row>
    <row r="9" spans="1:8" ht="56.25" x14ac:dyDescent="0.25">
      <c r="A9" s="8" t="s">
        <v>155</v>
      </c>
      <c r="B9" s="8" t="s">
        <v>156</v>
      </c>
      <c r="C9" s="8" t="s">
        <v>157</v>
      </c>
      <c r="D9" s="8" t="s">
        <v>159</v>
      </c>
      <c r="E9" s="9" t="s">
        <v>158</v>
      </c>
    </row>
    <row r="10" spans="1:8" ht="18.75" x14ac:dyDescent="0.25">
      <c r="A10" s="10">
        <v>1</v>
      </c>
      <c r="B10" s="10">
        <v>2</v>
      </c>
      <c r="C10" s="10" t="s">
        <v>1</v>
      </c>
      <c r="D10" s="10" t="s">
        <v>2</v>
      </c>
      <c r="E10" s="11" t="s">
        <v>3</v>
      </c>
    </row>
    <row r="11" spans="1:8" ht="18.75" x14ac:dyDescent="0.25">
      <c r="A11" s="4"/>
      <c r="B11" s="4" t="s">
        <v>4</v>
      </c>
      <c r="C11" s="13">
        <f>C12+C70</f>
        <v>553855.6</v>
      </c>
      <c r="D11" s="13">
        <f>D12+D70</f>
        <v>358829.18742999999</v>
      </c>
      <c r="E11" s="13">
        <f>D11/C11*100</f>
        <v>64.787498299195676</v>
      </c>
      <c r="F11" s="15">
        <f>'[1]Доходы бюджета'!$H$16/1000</f>
        <v>358829.19057999999</v>
      </c>
      <c r="G11" s="6">
        <v>553855.6</v>
      </c>
      <c r="H11" s="6">
        <f>'[1]Доходы бюджета'!$E$16/1000</f>
        <v>553855.58901999996</v>
      </c>
    </row>
    <row r="12" spans="1:8" ht="18.75" x14ac:dyDescent="0.25">
      <c r="A12" s="4" t="s">
        <v>5</v>
      </c>
      <c r="B12" s="4" t="s">
        <v>6</v>
      </c>
      <c r="C12" s="13">
        <f>C13+C19+C24+C33+C39+C41+C47+C52+C55+C59</f>
        <v>140487.49999999997</v>
      </c>
      <c r="D12" s="13">
        <f>D13+D19+D24+D33+D39+D41+D47+D52+D55+D59+D65</f>
        <v>100228.93429000002</v>
      </c>
      <c r="E12" s="13">
        <f t="shared" ref="E12:E80" si="0">D12/C12*100</f>
        <v>71.343667080701152</v>
      </c>
      <c r="F12" s="12">
        <f>F11-D11</f>
        <v>3.1500000040978193E-3</v>
      </c>
      <c r="G12" s="12">
        <f>G11-C11</f>
        <v>0</v>
      </c>
    </row>
    <row r="13" spans="1:8" ht="18.75" x14ac:dyDescent="0.25">
      <c r="A13" s="4" t="s">
        <v>7</v>
      </c>
      <c r="B13" s="4" t="s">
        <v>8</v>
      </c>
      <c r="C13" s="13">
        <f>C14+C15+C16+C17+C18</f>
        <v>116847</v>
      </c>
      <c r="D13" s="13">
        <f>D14+D15+D16+D17+D18</f>
        <v>84732.1</v>
      </c>
      <c r="E13" s="13">
        <f t="shared" si="0"/>
        <v>72.515426155570964</v>
      </c>
    </row>
    <row r="14" spans="1:8" ht="93.75" x14ac:dyDescent="0.25">
      <c r="A14" s="3" t="s">
        <v>9</v>
      </c>
      <c r="B14" s="3" t="s">
        <v>10</v>
      </c>
      <c r="C14" s="14">
        <v>114301</v>
      </c>
      <c r="D14" s="14">
        <v>84432.3</v>
      </c>
      <c r="E14" s="14">
        <f t="shared" si="0"/>
        <v>73.868382603826745</v>
      </c>
    </row>
    <row r="15" spans="1:8" ht="150" x14ac:dyDescent="0.25">
      <c r="A15" s="3" t="s">
        <v>11</v>
      </c>
      <c r="B15" s="3" t="s">
        <v>12</v>
      </c>
      <c r="C15" s="14">
        <v>83</v>
      </c>
      <c r="D15" s="14">
        <v>88.5</v>
      </c>
      <c r="E15" s="14">
        <f t="shared" si="0"/>
        <v>106.62650602409639</v>
      </c>
    </row>
    <row r="16" spans="1:8" ht="56.25" x14ac:dyDescent="0.25">
      <c r="A16" s="3" t="s">
        <v>13</v>
      </c>
      <c r="B16" s="3" t="s">
        <v>14</v>
      </c>
      <c r="C16" s="14">
        <v>18</v>
      </c>
      <c r="D16" s="14">
        <v>-13.2</v>
      </c>
      <c r="E16" s="14">
        <v>0</v>
      </c>
    </row>
    <row r="17" spans="1:5" ht="112.5" x14ac:dyDescent="0.25">
      <c r="A17" s="3" t="s">
        <v>15</v>
      </c>
      <c r="B17" s="3" t="s">
        <v>16</v>
      </c>
      <c r="C17" s="14">
        <v>836</v>
      </c>
      <c r="D17" s="14">
        <v>192.1</v>
      </c>
      <c r="E17" s="14">
        <f t="shared" si="0"/>
        <v>22.97846889952153</v>
      </c>
    </row>
    <row r="18" spans="1:5" ht="131.25" x14ac:dyDescent="0.25">
      <c r="A18" s="3" t="s">
        <v>17</v>
      </c>
      <c r="B18" s="3" t="s">
        <v>18</v>
      </c>
      <c r="C18" s="14">
        <v>1609</v>
      </c>
      <c r="D18" s="14">
        <v>32.4</v>
      </c>
      <c r="E18" s="14">
        <f t="shared" si="0"/>
        <v>2.0136730888750778</v>
      </c>
    </row>
    <row r="19" spans="1:5" ht="56.25" x14ac:dyDescent="0.25">
      <c r="A19" s="4" t="s">
        <v>19</v>
      </c>
      <c r="B19" s="4" t="s">
        <v>20</v>
      </c>
      <c r="C19" s="13">
        <f>C20+C21+C22</f>
        <v>7365.3</v>
      </c>
      <c r="D19" s="13">
        <f>D20+D21+D22+D23</f>
        <v>6335.74</v>
      </c>
      <c r="E19" s="13">
        <f t="shared" si="0"/>
        <v>86.021479097932186</v>
      </c>
    </row>
    <row r="20" spans="1:5" ht="93.75" x14ac:dyDescent="0.25">
      <c r="A20" s="3" t="s">
        <v>21</v>
      </c>
      <c r="B20" s="3" t="s">
        <v>22</v>
      </c>
      <c r="C20" s="14">
        <v>3330.1</v>
      </c>
      <c r="D20" s="14">
        <v>3097.87</v>
      </c>
      <c r="E20" s="14">
        <f t="shared" si="0"/>
        <v>93.026335545479114</v>
      </c>
    </row>
    <row r="21" spans="1:5" ht="112.5" x14ac:dyDescent="0.25">
      <c r="A21" s="3" t="s">
        <v>23</v>
      </c>
      <c r="B21" s="3" t="s">
        <v>24</v>
      </c>
      <c r="C21" s="14">
        <v>18.399999999999999</v>
      </c>
      <c r="D21" s="14">
        <v>17.52</v>
      </c>
      <c r="E21" s="14">
        <f t="shared" si="0"/>
        <v>95.217391304347828</v>
      </c>
    </row>
    <row r="22" spans="1:5" ht="93.75" x14ac:dyDescent="0.25">
      <c r="A22" s="3" t="s">
        <v>25</v>
      </c>
      <c r="B22" s="3" t="s">
        <v>26</v>
      </c>
      <c r="C22" s="14">
        <v>4016.8</v>
      </c>
      <c r="D22" s="14">
        <v>3566.17</v>
      </c>
      <c r="E22" s="14">
        <f t="shared" si="0"/>
        <v>88.781368253335984</v>
      </c>
    </row>
    <row r="23" spans="1:5" ht="93.75" x14ac:dyDescent="0.25">
      <c r="A23" s="3" t="s">
        <v>161</v>
      </c>
      <c r="B23" s="3" t="s">
        <v>162</v>
      </c>
      <c r="C23" s="14"/>
      <c r="D23" s="14">
        <v>-345.82</v>
      </c>
      <c r="E23" s="14">
        <v>0</v>
      </c>
    </row>
    <row r="24" spans="1:5" ht="18.75" x14ac:dyDescent="0.25">
      <c r="A24" s="4" t="s">
        <v>27</v>
      </c>
      <c r="B24" s="4" t="s">
        <v>28</v>
      </c>
      <c r="C24" s="13">
        <f>C25+C31+C32</f>
        <v>4663</v>
      </c>
      <c r="D24" s="13">
        <f>D25+D31+D32+D28</f>
        <v>3716.8</v>
      </c>
      <c r="E24" s="13">
        <f t="shared" si="0"/>
        <v>79.708342268925591</v>
      </c>
    </row>
    <row r="25" spans="1:5" ht="37.5" x14ac:dyDescent="0.25">
      <c r="A25" s="3" t="s">
        <v>29</v>
      </c>
      <c r="B25" s="3" t="s">
        <v>30</v>
      </c>
      <c r="C25" s="14">
        <f>C26+C27</f>
        <v>4460</v>
      </c>
      <c r="D25" s="14">
        <f>D26+D27</f>
        <v>3754.9</v>
      </c>
      <c r="E25" s="14">
        <f t="shared" si="0"/>
        <v>84.190582959641262</v>
      </c>
    </row>
    <row r="26" spans="1:5" ht="37.5" x14ac:dyDescent="0.25">
      <c r="A26" s="3" t="s">
        <v>31</v>
      </c>
      <c r="B26" s="3" t="s">
        <v>32</v>
      </c>
      <c r="C26" s="14">
        <v>2040</v>
      </c>
      <c r="D26" s="14">
        <v>2063.8000000000002</v>
      </c>
      <c r="E26" s="14">
        <f t="shared" si="0"/>
        <v>101.16666666666667</v>
      </c>
    </row>
    <row r="27" spans="1:5" ht="75" x14ac:dyDescent="0.25">
      <c r="A27" s="3" t="s">
        <v>33</v>
      </c>
      <c r="B27" s="3" t="s">
        <v>34</v>
      </c>
      <c r="C27" s="14">
        <v>2420</v>
      </c>
      <c r="D27" s="14">
        <v>1691.1</v>
      </c>
      <c r="E27" s="14">
        <f t="shared" si="0"/>
        <v>69.880165289256198</v>
      </c>
    </row>
    <row r="28" spans="1:5" ht="37.5" x14ac:dyDescent="0.25">
      <c r="A28" s="3" t="s">
        <v>165</v>
      </c>
      <c r="B28" s="3" t="s">
        <v>164</v>
      </c>
      <c r="C28" s="14">
        <v>0</v>
      </c>
      <c r="D28" s="14">
        <f>D29+D30</f>
        <v>-95.5</v>
      </c>
      <c r="E28" s="14">
        <v>0</v>
      </c>
    </row>
    <row r="29" spans="1:5" ht="37.5" x14ac:dyDescent="0.25">
      <c r="A29" s="3" t="s">
        <v>163</v>
      </c>
      <c r="B29" s="3" t="s">
        <v>164</v>
      </c>
      <c r="C29" s="14">
        <v>0</v>
      </c>
      <c r="D29" s="14">
        <v>-94.9</v>
      </c>
      <c r="E29" s="14">
        <v>0</v>
      </c>
    </row>
    <row r="30" spans="1:5" ht="56.25" x14ac:dyDescent="0.25">
      <c r="A30" s="3" t="s">
        <v>166</v>
      </c>
      <c r="B30" s="3" t="s">
        <v>167</v>
      </c>
      <c r="C30" s="14">
        <v>0</v>
      </c>
      <c r="D30" s="14">
        <v>-0.6</v>
      </c>
      <c r="E30" s="14">
        <v>0</v>
      </c>
    </row>
    <row r="31" spans="1:5" ht="18.75" x14ac:dyDescent="0.25">
      <c r="A31" s="3" t="s">
        <v>35</v>
      </c>
      <c r="B31" s="3" t="s">
        <v>36</v>
      </c>
      <c r="C31" s="14">
        <v>35</v>
      </c>
      <c r="D31" s="14">
        <v>3.3</v>
      </c>
      <c r="E31" s="14">
        <f t="shared" si="0"/>
        <v>9.428571428571427</v>
      </c>
    </row>
    <row r="32" spans="1:5" ht="37.5" x14ac:dyDescent="0.25">
      <c r="A32" s="3" t="s">
        <v>37</v>
      </c>
      <c r="B32" s="3" t="s">
        <v>38</v>
      </c>
      <c r="C32" s="14">
        <v>168</v>
      </c>
      <c r="D32" s="14">
        <v>54.1</v>
      </c>
      <c r="E32" s="14">
        <f t="shared" si="0"/>
        <v>32.202380952380956</v>
      </c>
    </row>
    <row r="33" spans="1:5" ht="18.75" x14ac:dyDescent="0.25">
      <c r="A33" s="4" t="s">
        <v>39</v>
      </c>
      <c r="B33" s="4" t="s">
        <v>40</v>
      </c>
      <c r="C33" s="13">
        <f>C34+C36</f>
        <v>977</v>
      </c>
      <c r="D33" s="13">
        <f>D34+D36</f>
        <v>662.90000000000009</v>
      </c>
      <c r="E33" s="13">
        <f t="shared" si="0"/>
        <v>67.850562947799403</v>
      </c>
    </row>
    <row r="34" spans="1:5" ht="18.75" x14ac:dyDescent="0.25">
      <c r="A34" s="3" t="s">
        <v>41</v>
      </c>
      <c r="B34" s="3" t="s">
        <v>42</v>
      </c>
      <c r="C34" s="14">
        <f>C35</f>
        <v>205</v>
      </c>
      <c r="D34" s="14">
        <f>D35</f>
        <v>52.7</v>
      </c>
      <c r="E34" s="14">
        <f t="shared" si="0"/>
        <v>25.707317073170731</v>
      </c>
    </row>
    <row r="35" spans="1:5" ht="56.25" x14ac:dyDescent="0.25">
      <c r="A35" s="3" t="s">
        <v>43</v>
      </c>
      <c r="B35" s="3" t="s">
        <v>44</v>
      </c>
      <c r="C35" s="14">
        <v>205</v>
      </c>
      <c r="D35" s="14">
        <v>52.7</v>
      </c>
      <c r="E35" s="14">
        <f t="shared" si="0"/>
        <v>25.707317073170731</v>
      </c>
    </row>
    <row r="36" spans="1:5" ht="18.75" x14ac:dyDescent="0.25">
      <c r="A36" s="3" t="s">
        <v>45</v>
      </c>
      <c r="B36" s="3" t="s">
        <v>46</v>
      </c>
      <c r="C36" s="14">
        <f>C37+C38</f>
        <v>772</v>
      </c>
      <c r="D36" s="14">
        <f>D37+D38</f>
        <v>610.20000000000005</v>
      </c>
      <c r="E36" s="14">
        <f t="shared" si="0"/>
        <v>79.041450777202087</v>
      </c>
    </row>
    <row r="37" spans="1:5" ht="37.5" x14ac:dyDescent="0.25">
      <c r="A37" s="3" t="s">
        <v>47</v>
      </c>
      <c r="B37" s="3" t="s">
        <v>48</v>
      </c>
      <c r="C37" s="14">
        <v>688</v>
      </c>
      <c r="D37" s="14">
        <v>612.70000000000005</v>
      </c>
      <c r="E37" s="14">
        <f t="shared" si="0"/>
        <v>89.055232558139537</v>
      </c>
    </row>
    <row r="38" spans="1:5" ht="37.5" x14ac:dyDescent="0.25">
      <c r="A38" s="3" t="s">
        <v>49</v>
      </c>
      <c r="B38" s="3" t="s">
        <v>50</v>
      </c>
      <c r="C38" s="14">
        <v>84</v>
      </c>
      <c r="D38" s="14">
        <v>-2.5</v>
      </c>
      <c r="E38" s="14">
        <v>0</v>
      </c>
    </row>
    <row r="39" spans="1:5" ht="18.75" x14ac:dyDescent="0.25">
      <c r="A39" s="4" t="s">
        <v>51</v>
      </c>
      <c r="B39" s="4" t="s">
        <v>52</v>
      </c>
      <c r="C39" s="13">
        <f>C40</f>
        <v>760</v>
      </c>
      <c r="D39" s="13">
        <f>D40</f>
        <v>376</v>
      </c>
      <c r="E39" s="13">
        <f t="shared" si="0"/>
        <v>49.473684210526315</v>
      </c>
    </row>
    <row r="40" spans="1:5" ht="56.25" x14ac:dyDescent="0.25">
      <c r="A40" s="3" t="s">
        <v>53</v>
      </c>
      <c r="B40" s="3" t="s">
        <v>54</v>
      </c>
      <c r="C40" s="14">
        <v>760</v>
      </c>
      <c r="D40" s="14">
        <v>376</v>
      </c>
      <c r="E40" s="14">
        <f t="shared" si="0"/>
        <v>49.473684210526315</v>
      </c>
    </row>
    <row r="41" spans="1:5" ht="56.25" x14ac:dyDescent="0.25">
      <c r="A41" s="4" t="s">
        <v>55</v>
      </c>
      <c r="B41" s="4" t="s">
        <v>56</v>
      </c>
      <c r="C41" s="13">
        <f>C42+C45</f>
        <v>7002</v>
      </c>
      <c r="D41" s="13">
        <f>D42+D45</f>
        <v>3155.0000000000005</v>
      </c>
      <c r="E41" s="13">
        <f t="shared" si="0"/>
        <v>45.058554698657531</v>
      </c>
    </row>
    <row r="42" spans="1:5" ht="112.5" x14ac:dyDescent="0.25">
      <c r="A42" s="3" t="s">
        <v>57</v>
      </c>
      <c r="B42" s="3" t="s">
        <v>58</v>
      </c>
      <c r="C42" s="14">
        <f>C43+C44</f>
        <v>3142</v>
      </c>
      <c r="D42" s="14">
        <f>D43+D44</f>
        <v>2920.2000000000003</v>
      </c>
      <c r="E42" s="14">
        <f t="shared" si="0"/>
        <v>92.940802036919166</v>
      </c>
    </row>
    <row r="43" spans="1:5" ht="93.75" x14ac:dyDescent="0.25">
      <c r="A43" s="3" t="s">
        <v>59</v>
      </c>
      <c r="B43" s="3" t="s">
        <v>60</v>
      </c>
      <c r="C43" s="14">
        <v>2518</v>
      </c>
      <c r="D43" s="14">
        <v>2551.9</v>
      </c>
      <c r="E43" s="14">
        <f t="shared" si="0"/>
        <v>101.34630659253376</v>
      </c>
    </row>
    <row r="44" spans="1:5" ht="37.5" x14ac:dyDescent="0.25">
      <c r="A44" s="3" t="s">
        <v>61</v>
      </c>
      <c r="B44" s="3" t="s">
        <v>62</v>
      </c>
      <c r="C44" s="14">
        <v>624</v>
      </c>
      <c r="D44" s="14">
        <v>368.3</v>
      </c>
      <c r="E44" s="14">
        <f t="shared" si="0"/>
        <v>59.022435897435898</v>
      </c>
    </row>
    <row r="45" spans="1:5" ht="112.5" x14ac:dyDescent="0.25">
      <c r="A45" s="3" t="s">
        <v>63</v>
      </c>
      <c r="B45" s="3" t="s">
        <v>64</v>
      </c>
      <c r="C45" s="14">
        <f>C46</f>
        <v>3860</v>
      </c>
      <c r="D45" s="14">
        <f>D46</f>
        <v>234.8</v>
      </c>
      <c r="E45" s="14">
        <f t="shared" si="0"/>
        <v>6.0829015544041454</v>
      </c>
    </row>
    <row r="46" spans="1:5" ht="93.75" x14ac:dyDescent="0.25">
      <c r="A46" s="3" t="s">
        <v>65</v>
      </c>
      <c r="B46" s="3" t="s">
        <v>66</v>
      </c>
      <c r="C46" s="14">
        <v>3860</v>
      </c>
      <c r="D46" s="14">
        <v>234.8</v>
      </c>
      <c r="E46" s="14">
        <f t="shared" si="0"/>
        <v>6.0829015544041454</v>
      </c>
    </row>
    <row r="47" spans="1:5" ht="37.5" x14ac:dyDescent="0.25">
      <c r="A47" s="4" t="s">
        <v>67</v>
      </c>
      <c r="B47" s="4" t="s">
        <v>68</v>
      </c>
      <c r="C47" s="13">
        <f>C48+C49+C50+C51</f>
        <v>1316.0000000000002</v>
      </c>
      <c r="D47" s="13">
        <f>D48+D49+D50+D51</f>
        <v>650.35559999999987</v>
      </c>
      <c r="E47" s="13">
        <f t="shared" si="0"/>
        <v>49.419118541033413</v>
      </c>
    </row>
    <row r="48" spans="1:5" ht="37.5" x14ac:dyDescent="0.25">
      <c r="A48" s="3" t="s">
        <v>69</v>
      </c>
      <c r="B48" s="3" t="s">
        <v>70</v>
      </c>
      <c r="C48" s="14">
        <v>536.70000000000005</v>
      </c>
      <c r="D48" s="14">
        <f>'[1]Доходы бюджета'!$H$71/1000</f>
        <v>528.15445999999997</v>
      </c>
      <c r="E48" s="14">
        <f t="shared" si="0"/>
        <v>98.407762250791862</v>
      </c>
    </row>
    <row r="49" spans="1:5" ht="18.75" x14ac:dyDescent="0.25">
      <c r="A49" s="3" t="s">
        <v>71</v>
      </c>
      <c r="B49" s="3" t="s">
        <v>72</v>
      </c>
      <c r="C49" s="14">
        <v>183.6</v>
      </c>
      <c r="D49" s="14">
        <f>'[1]Доходы бюджета'!$H$72/1000</f>
        <v>182.43122</v>
      </c>
      <c r="E49" s="14">
        <f t="shared" si="0"/>
        <v>99.363409586056648</v>
      </c>
    </row>
    <row r="50" spans="1:5" ht="18.75" x14ac:dyDescent="0.25">
      <c r="A50" s="3" t="s">
        <v>73</v>
      </c>
      <c r="B50" s="3" t="s">
        <v>74</v>
      </c>
      <c r="C50" s="14">
        <v>484.8</v>
      </c>
      <c r="D50" s="14">
        <f>'[1]Доходы бюджета'!$H$74/1000</f>
        <v>-60.230080000000001</v>
      </c>
      <c r="E50" s="14">
        <v>0</v>
      </c>
    </row>
    <row r="51" spans="1:5" ht="18.75" x14ac:dyDescent="0.25">
      <c r="A51" s="3" t="s">
        <v>75</v>
      </c>
      <c r="B51" s="3" t="s">
        <v>76</v>
      </c>
      <c r="C51" s="14">
        <v>110.9</v>
      </c>
      <c r="D51" s="14">
        <f>'[1]Доходы бюджета'!$H$75/1000</f>
        <v>0</v>
      </c>
      <c r="E51" s="14">
        <f t="shared" si="0"/>
        <v>0</v>
      </c>
    </row>
    <row r="52" spans="1:5" ht="37.5" x14ac:dyDescent="0.25">
      <c r="A52" s="4" t="s">
        <v>77</v>
      </c>
      <c r="B52" s="4" t="s">
        <v>78</v>
      </c>
      <c r="C52" s="13">
        <f>C53</f>
        <v>1363.8</v>
      </c>
      <c r="D52" s="13">
        <f>D53</f>
        <v>517.79600000000005</v>
      </c>
      <c r="E52" s="13">
        <f t="shared" si="0"/>
        <v>37.967150608593641</v>
      </c>
    </row>
    <row r="53" spans="1:5" ht="18.75" x14ac:dyDescent="0.25">
      <c r="A53" s="3" t="s">
        <v>79</v>
      </c>
      <c r="B53" s="3" t="s">
        <v>80</v>
      </c>
      <c r="C53" s="14">
        <f>C54</f>
        <v>1363.8</v>
      </c>
      <c r="D53" s="14">
        <f>D54</f>
        <v>517.79600000000005</v>
      </c>
      <c r="E53" s="14">
        <f t="shared" si="0"/>
        <v>37.967150608593641</v>
      </c>
    </row>
    <row r="54" spans="1:5" ht="37.5" x14ac:dyDescent="0.25">
      <c r="A54" s="3" t="s">
        <v>81</v>
      </c>
      <c r="B54" s="3" t="s">
        <v>82</v>
      </c>
      <c r="C54" s="14">
        <v>1363.8</v>
      </c>
      <c r="D54" s="14">
        <f>'[1]Доходы бюджета'!$H$79/1000</f>
        <v>517.79600000000005</v>
      </c>
      <c r="E54" s="14">
        <f t="shared" si="0"/>
        <v>37.967150608593641</v>
      </c>
    </row>
    <row r="55" spans="1:5" ht="37.5" x14ac:dyDescent="0.25">
      <c r="A55" s="4" t="s">
        <v>83</v>
      </c>
      <c r="B55" s="4" t="s">
        <v>84</v>
      </c>
      <c r="C55" s="13">
        <f>C56+C57</f>
        <v>183.5</v>
      </c>
      <c r="D55" s="13">
        <f>D56+D57</f>
        <v>55.734159999999996</v>
      </c>
      <c r="E55" s="13">
        <f t="shared" si="0"/>
        <v>30.372839237057221</v>
      </c>
    </row>
    <row r="56" spans="1:5" ht="112.5" x14ac:dyDescent="0.25">
      <c r="A56" s="3" t="s">
        <v>85</v>
      </c>
      <c r="B56" s="3" t="s">
        <v>86</v>
      </c>
      <c r="C56" s="14">
        <v>170</v>
      </c>
      <c r="D56" s="14">
        <v>42.3</v>
      </c>
      <c r="E56" s="14">
        <f t="shared" si="0"/>
        <v>24.882352941176471</v>
      </c>
    </row>
    <row r="57" spans="1:5" ht="37.5" x14ac:dyDescent="0.25">
      <c r="A57" s="3" t="s">
        <v>87</v>
      </c>
      <c r="B57" s="3" t="s">
        <v>88</v>
      </c>
      <c r="C57" s="14">
        <f>C58</f>
        <v>13.5</v>
      </c>
      <c r="D57" s="14">
        <f>D58</f>
        <v>13.43416</v>
      </c>
      <c r="E57" s="14">
        <f t="shared" si="0"/>
        <v>99.512296296296299</v>
      </c>
    </row>
    <row r="58" spans="1:5" ht="56.25" x14ac:dyDescent="0.25">
      <c r="A58" s="3" t="s">
        <v>89</v>
      </c>
      <c r="B58" s="3" t="s">
        <v>90</v>
      </c>
      <c r="C58" s="14">
        <v>13.5</v>
      </c>
      <c r="D58" s="14">
        <f>'[1]Доходы бюджета'!$H$86/1000</f>
        <v>13.43416</v>
      </c>
      <c r="E58" s="14">
        <f t="shared" si="0"/>
        <v>99.512296296296299</v>
      </c>
    </row>
    <row r="59" spans="1:5" ht="18.75" x14ac:dyDescent="0.25">
      <c r="A59" s="4" t="s">
        <v>91</v>
      </c>
      <c r="B59" s="4" t="s">
        <v>92</v>
      </c>
      <c r="C59" s="13">
        <f>C60+C61+C62+C63</f>
        <v>9.9</v>
      </c>
      <c r="D59" s="13">
        <f>D60+D61+D62+D63</f>
        <v>4.2069299999999998</v>
      </c>
      <c r="E59" s="13">
        <f t="shared" si="0"/>
        <v>42.494242424242422</v>
      </c>
    </row>
    <row r="60" spans="1:5" ht="112.5" x14ac:dyDescent="0.25">
      <c r="A60" s="3" t="s">
        <v>93</v>
      </c>
      <c r="B60" s="3" t="s">
        <v>94</v>
      </c>
      <c r="C60" s="14">
        <v>1</v>
      </c>
      <c r="D60" s="14">
        <f>'[1]Доходы бюджета'!$H$89/1000</f>
        <v>0.4</v>
      </c>
      <c r="E60" s="14">
        <f t="shared" si="0"/>
        <v>40</v>
      </c>
    </row>
    <row r="61" spans="1:5" ht="93.75" x14ac:dyDescent="0.25">
      <c r="A61" s="3" t="s">
        <v>95</v>
      </c>
      <c r="B61" s="3" t="s">
        <v>96</v>
      </c>
      <c r="C61" s="14">
        <v>0.1</v>
      </c>
      <c r="D61" s="14">
        <f>'[1]Доходы бюджета'!$H$91/1000</f>
        <v>5.6930000000000001E-2</v>
      </c>
      <c r="E61" s="14">
        <f t="shared" si="0"/>
        <v>56.93</v>
      </c>
    </row>
    <row r="62" spans="1:5" ht="93.75" x14ac:dyDescent="0.25">
      <c r="A62" s="3" t="s">
        <v>97</v>
      </c>
      <c r="B62" s="3" t="s">
        <v>98</v>
      </c>
      <c r="C62" s="14">
        <v>3.8</v>
      </c>
      <c r="D62" s="14">
        <f>'[1]Доходы бюджета'!$H$93/1000</f>
        <v>3.75</v>
      </c>
      <c r="E62" s="14">
        <f t="shared" si="0"/>
        <v>98.684210526315795</v>
      </c>
    </row>
    <row r="63" spans="1:5" ht="150" x14ac:dyDescent="0.25">
      <c r="A63" s="3" t="s">
        <v>99</v>
      </c>
      <c r="B63" s="3" t="s">
        <v>100</v>
      </c>
      <c r="C63" s="14">
        <f>C64</f>
        <v>5</v>
      </c>
      <c r="D63" s="14">
        <f>D64</f>
        <v>0</v>
      </c>
      <c r="E63" s="14">
        <f t="shared" si="0"/>
        <v>0</v>
      </c>
    </row>
    <row r="64" spans="1:5" ht="93.75" x14ac:dyDescent="0.25">
      <c r="A64" s="3" t="s">
        <v>101</v>
      </c>
      <c r="B64" s="3" t="s">
        <v>102</v>
      </c>
      <c r="C64" s="14">
        <v>5</v>
      </c>
      <c r="D64" s="14">
        <f>'[1]Доходы бюджета'!$H$97/1000</f>
        <v>0</v>
      </c>
      <c r="E64" s="14">
        <f t="shared" si="0"/>
        <v>0</v>
      </c>
    </row>
    <row r="65" spans="1:5" ht="18.75" x14ac:dyDescent="0.25">
      <c r="A65" s="3" t="s">
        <v>174</v>
      </c>
      <c r="B65" s="3" t="s">
        <v>179</v>
      </c>
      <c r="C65" s="14">
        <v>0</v>
      </c>
      <c r="D65" s="14">
        <f>D66+D68</f>
        <v>22.301599999999997</v>
      </c>
      <c r="E65" s="14">
        <v>0</v>
      </c>
    </row>
    <row r="66" spans="1:5" ht="18.75" x14ac:dyDescent="0.25">
      <c r="A66" s="3" t="s">
        <v>175</v>
      </c>
      <c r="B66" s="3" t="s">
        <v>180</v>
      </c>
      <c r="C66" s="14">
        <v>0</v>
      </c>
      <c r="D66" s="14">
        <f>D67</f>
        <v>-29.9984</v>
      </c>
      <c r="E66" s="14">
        <v>0</v>
      </c>
    </row>
    <row r="67" spans="1:5" ht="37.5" x14ac:dyDescent="0.25">
      <c r="A67" s="3" t="s">
        <v>176</v>
      </c>
      <c r="B67" s="3" t="s">
        <v>181</v>
      </c>
      <c r="C67" s="14">
        <v>0</v>
      </c>
      <c r="D67" s="14">
        <f>'[1]Доходы бюджета'!$H$100/1000</f>
        <v>-29.9984</v>
      </c>
      <c r="E67" s="14">
        <v>0</v>
      </c>
    </row>
    <row r="68" spans="1:5" ht="18.75" x14ac:dyDescent="0.25">
      <c r="A68" s="3" t="s">
        <v>177</v>
      </c>
      <c r="B68" s="3" t="s">
        <v>182</v>
      </c>
      <c r="C68" s="14">
        <v>0</v>
      </c>
      <c r="D68" s="14">
        <f>D69</f>
        <v>52.3</v>
      </c>
      <c r="E68" s="14">
        <v>0</v>
      </c>
    </row>
    <row r="69" spans="1:5" ht="18.75" x14ac:dyDescent="0.25">
      <c r="A69" s="3" t="s">
        <v>178</v>
      </c>
      <c r="B69" s="3" t="s">
        <v>183</v>
      </c>
      <c r="C69" s="14">
        <v>0</v>
      </c>
      <c r="D69" s="14">
        <f>'[1]Доходы бюджета'!$H$102/1000</f>
        <v>52.3</v>
      </c>
      <c r="E69" s="14">
        <v>0</v>
      </c>
    </row>
    <row r="70" spans="1:5" ht="18.75" x14ac:dyDescent="0.25">
      <c r="A70" s="4" t="s">
        <v>103</v>
      </c>
      <c r="B70" s="4" t="s">
        <v>104</v>
      </c>
      <c r="C70" s="13">
        <f>C71+C91+C93</f>
        <v>413368.1</v>
      </c>
      <c r="D70" s="13">
        <f>D71+D91+D93+D95</f>
        <v>258600.25313999999</v>
      </c>
      <c r="E70" s="13">
        <f t="shared" si="0"/>
        <v>62.559315326944677</v>
      </c>
    </row>
    <row r="71" spans="1:5" ht="56.25" x14ac:dyDescent="0.25">
      <c r="A71" s="4" t="s">
        <v>105</v>
      </c>
      <c r="B71" s="4" t="s">
        <v>106</v>
      </c>
      <c r="C71" s="13">
        <f>C72+C75+C82+C88</f>
        <v>365098.3</v>
      </c>
      <c r="D71" s="13">
        <f>D72+D75+D82+D88</f>
        <v>274757.75034999999</v>
      </c>
      <c r="E71" s="13">
        <f t="shared" si="0"/>
        <v>75.255828457705775</v>
      </c>
    </row>
    <row r="72" spans="1:5" ht="37.5" x14ac:dyDescent="0.25">
      <c r="A72" s="3" t="s">
        <v>107</v>
      </c>
      <c r="B72" s="3" t="s">
        <v>108</v>
      </c>
      <c r="C72" s="14">
        <f>C73+C74</f>
        <v>197284</v>
      </c>
      <c r="D72" s="14">
        <f>D73+D74</f>
        <v>152975</v>
      </c>
      <c r="E72" s="14">
        <f t="shared" si="0"/>
        <v>77.540499989862326</v>
      </c>
    </row>
    <row r="73" spans="1:5" ht="56.25" x14ac:dyDescent="0.25">
      <c r="A73" s="3" t="s">
        <v>109</v>
      </c>
      <c r="B73" s="3" t="s">
        <v>110</v>
      </c>
      <c r="C73" s="14">
        <v>104070</v>
      </c>
      <c r="D73" s="14">
        <f>'[1]Доходы бюджета'!$H$107/1000</f>
        <v>78057</v>
      </c>
      <c r="E73" s="14">
        <f t="shared" si="0"/>
        <v>75.004324012683767</v>
      </c>
    </row>
    <row r="74" spans="1:5" ht="37.5" x14ac:dyDescent="0.25">
      <c r="A74" s="3" t="s">
        <v>111</v>
      </c>
      <c r="B74" s="3" t="s">
        <v>112</v>
      </c>
      <c r="C74" s="14">
        <v>93214</v>
      </c>
      <c r="D74" s="14">
        <f>'[1]Доходы бюджета'!$H$109/1000</f>
        <v>74918</v>
      </c>
      <c r="E74" s="14">
        <f t="shared" si="0"/>
        <v>80.372047117385804</v>
      </c>
    </row>
    <row r="75" spans="1:5" ht="37.5" x14ac:dyDescent="0.25">
      <c r="A75" s="3" t="s">
        <v>113</v>
      </c>
      <c r="B75" s="3" t="s">
        <v>114</v>
      </c>
      <c r="C75" s="14">
        <f>C76+C77+C78+C79+C80+C81</f>
        <v>47098.3</v>
      </c>
      <c r="D75" s="14">
        <f>D76+D77+D78+D79+D80+D81</f>
        <v>32114.996399999996</v>
      </c>
      <c r="E75" s="14">
        <f t="shared" si="0"/>
        <v>68.187166840416737</v>
      </c>
    </row>
    <row r="76" spans="1:5" ht="93.75" x14ac:dyDescent="0.25">
      <c r="A76" s="3" t="s">
        <v>115</v>
      </c>
      <c r="B76" s="3" t="s">
        <v>116</v>
      </c>
      <c r="C76" s="14">
        <v>1568.7</v>
      </c>
      <c r="D76" s="14">
        <f>'[1]Доходы бюджета'!$H$112/1000</f>
        <v>1553.40905</v>
      </c>
      <c r="E76" s="14">
        <f t="shared" si="0"/>
        <v>99.025247019825329</v>
      </c>
    </row>
    <row r="77" spans="1:5" ht="56.25" x14ac:dyDescent="0.25">
      <c r="A77" s="3" t="s">
        <v>117</v>
      </c>
      <c r="B77" s="3" t="s">
        <v>118</v>
      </c>
      <c r="C77" s="14">
        <v>1677.7</v>
      </c>
      <c r="D77" s="14">
        <f>'[1]Доходы бюджета'!$H$114/1000</f>
        <v>1673.75135</v>
      </c>
      <c r="E77" s="14">
        <f t="shared" si="0"/>
        <v>99.764639089229306</v>
      </c>
    </row>
    <row r="78" spans="1:5" ht="93.75" x14ac:dyDescent="0.25">
      <c r="A78" s="3" t="s">
        <v>119</v>
      </c>
      <c r="B78" s="3" t="s">
        <v>120</v>
      </c>
      <c r="C78" s="14">
        <v>661.7</v>
      </c>
      <c r="D78" s="14">
        <f>'[1]Доходы бюджета'!$I$116/1000</f>
        <v>586.697</v>
      </c>
      <c r="E78" s="14">
        <f t="shared" si="0"/>
        <v>88.665105032492065</v>
      </c>
    </row>
    <row r="79" spans="1:5" ht="75" x14ac:dyDescent="0.25">
      <c r="A79" s="3" t="s">
        <v>121</v>
      </c>
      <c r="B79" s="3" t="s">
        <v>122</v>
      </c>
      <c r="C79" s="14">
        <v>1765</v>
      </c>
      <c r="D79" s="14">
        <f>'[1]Доходы бюджета'!$H$118/1000</f>
        <v>858.2</v>
      </c>
      <c r="E79" s="14">
        <f t="shared" si="0"/>
        <v>48.623229461756381</v>
      </c>
    </row>
    <row r="80" spans="1:5" ht="37.5" x14ac:dyDescent="0.25">
      <c r="A80" s="3" t="s">
        <v>123</v>
      </c>
      <c r="B80" s="3" t="s">
        <v>124</v>
      </c>
      <c r="C80" s="14">
        <v>26.3</v>
      </c>
      <c r="D80" s="14">
        <f>'[1]Доходы бюджета'!$H$120/1000</f>
        <v>26.101509999999998</v>
      </c>
      <c r="E80" s="14">
        <f t="shared" si="0"/>
        <v>99.245285171102651</v>
      </c>
    </row>
    <row r="81" spans="1:5" ht="18.75" x14ac:dyDescent="0.25">
      <c r="A81" s="3" t="s">
        <v>125</v>
      </c>
      <c r="B81" s="3" t="s">
        <v>126</v>
      </c>
      <c r="C81" s="14">
        <v>41398.9</v>
      </c>
      <c r="D81" s="14">
        <f>'[1]Доходы бюджета'!$H$121/1000</f>
        <v>27416.837489999998</v>
      </c>
      <c r="E81" s="14">
        <f t="shared" ref="E81:E94" si="1">D81/C81*100</f>
        <v>66.226004773073683</v>
      </c>
    </row>
    <row r="82" spans="1:5" ht="37.5" x14ac:dyDescent="0.25">
      <c r="A82" s="3" t="s">
        <v>127</v>
      </c>
      <c r="B82" s="3" t="s">
        <v>128</v>
      </c>
      <c r="C82" s="14">
        <f>C83+C84+C85+C86+C87</f>
        <v>110532.2</v>
      </c>
      <c r="D82" s="14">
        <f>D83+D84+D85+D86+D87</f>
        <v>87567.992339999997</v>
      </c>
      <c r="E82" s="14">
        <f t="shared" si="1"/>
        <v>79.223965812677207</v>
      </c>
    </row>
    <row r="83" spans="1:5" ht="37.5" x14ac:dyDescent="0.25">
      <c r="A83" s="3" t="s">
        <v>129</v>
      </c>
      <c r="B83" s="3" t="s">
        <v>130</v>
      </c>
      <c r="C83" s="14">
        <v>12003.1</v>
      </c>
      <c r="D83" s="14">
        <f>'[1]Доходы бюджета'!$H$125/1000</f>
        <v>6899.9184500000001</v>
      </c>
      <c r="E83" s="14">
        <f t="shared" si="1"/>
        <v>57.484470261849019</v>
      </c>
    </row>
    <row r="84" spans="1:5" ht="75" x14ac:dyDescent="0.25">
      <c r="A84" s="3" t="s">
        <v>131</v>
      </c>
      <c r="B84" s="3" t="s">
        <v>132</v>
      </c>
      <c r="C84" s="14">
        <v>612.4</v>
      </c>
      <c r="D84" s="14">
        <f>'[1]Доходы бюджета'!$H$127/1000</f>
        <v>289.93018000000001</v>
      </c>
      <c r="E84" s="14">
        <f t="shared" si="1"/>
        <v>47.343269105160033</v>
      </c>
    </row>
    <row r="85" spans="1:5" ht="75" x14ac:dyDescent="0.25">
      <c r="A85" s="3" t="s">
        <v>133</v>
      </c>
      <c r="B85" s="3" t="s">
        <v>134</v>
      </c>
      <c r="C85" s="14">
        <v>43.5</v>
      </c>
      <c r="D85" s="14">
        <f>'[1]Доходы бюджета'!$H$128/1000</f>
        <v>0</v>
      </c>
      <c r="E85" s="14">
        <f t="shared" si="1"/>
        <v>0</v>
      </c>
    </row>
    <row r="86" spans="1:5" ht="56.25" x14ac:dyDescent="0.25">
      <c r="A86" s="3" t="s">
        <v>135</v>
      </c>
      <c r="B86" s="3" t="s">
        <v>136</v>
      </c>
      <c r="C86" s="14">
        <v>388.2</v>
      </c>
      <c r="D86" s="14">
        <f>'[1]Доходы бюджета'!$H$131/1000</f>
        <v>291.14999999999998</v>
      </c>
      <c r="E86" s="14">
        <f t="shared" si="1"/>
        <v>75</v>
      </c>
    </row>
    <row r="87" spans="1:5" ht="37.5" x14ac:dyDescent="0.25">
      <c r="A87" s="3" t="s">
        <v>137</v>
      </c>
      <c r="B87" s="3" t="s">
        <v>138</v>
      </c>
      <c r="C87" s="14">
        <v>97485</v>
      </c>
      <c r="D87" s="14">
        <f>'[1]Доходы бюджета'!$H$133/1000</f>
        <v>80086.993709999995</v>
      </c>
      <c r="E87" s="14">
        <f t="shared" si="1"/>
        <v>82.153145314663789</v>
      </c>
    </row>
    <row r="88" spans="1:5" ht="18.75" x14ac:dyDescent="0.25">
      <c r="A88" s="3" t="s">
        <v>139</v>
      </c>
      <c r="B88" s="3" t="s">
        <v>140</v>
      </c>
      <c r="C88" s="14">
        <f>C89+C90</f>
        <v>10183.799999999999</v>
      </c>
      <c r="D88" s="14">
        <f>D89+D90</f>
        <v>2099.76161</v>
      </c>
      <c r="E88" s="14">
        <f t="shared" si="1"/>
        <v>20.618645397592257</v>
      </c>
    </row>
    <row r="89" spans="1:5" ht="93.75" x14ac:dyDescent="0.25">
      <c r="A89" s="3" t="s">
        <v>141</v>
      </c>
      <c r="B89" s="3" t="s">
        <v>142</v>
      </c>
      <c r="C89" s="14">
        <v>3124.8</v>
      </c>
      <c r="D89" s="14">
        <f>'[1]Доходы бюджета'!$H$135/1000</f>
        <v>2099.76161</v>
      </c>
      <c r="E89" s="14">
        <f t="shared" si="1"/>
        <v>67.196672107014848</v>
      </c>
    </row>
    <row r="90" spans="1:5" ht="93.75" x14ac:dyDescent="0.25">
      <c r="A90" s="3" t="s">
        <v>143</v>
      </c>
      <c r="B90" s="3" t="s">
        <v>144</v>
      </c>
      <c r="C90" s="14">
        <v>7059</v>
      </c>
      <c r="D90" s="14">
        <f>'[1]Доходы бюджета'!$H$138/1000</f>
        <v>0</v>
      </c>
      <c r="E90" s="14">
        <f t="shared" si="1"/>
        <v>0</v>
      </c>
    </row>
    <row r="91" spans="1:5" ht="56.25" x14ac:dyDescent="0.25">
      <c r="A91" s="4" t="s">
        <v>145</v>
      </c>
      <c r="B91" s="4" t="s">
        <v>146</v>
      </c>
      <c r="C91" s="13">
        <f>C92</f>
        <v>44189.8</v>
      </c>
      <c r="D91" s="13">
        <f>D92</f>
        <v>0</v>
      </c>
      <c r="E91" s="13">
        <f t="shared" si="1"/>
        <v>0</v>
      </c>
    </row>
    <row r="92" spans="1:5" ht="37.5" x14ac:dyDescent="0.25">
      <c r="A92" s="3" t="s">
        <v>147</v>
      </c>
      <c r="B92" s="3" t="s">
        <v>148</v>
      </c>
      <c r="C92" s="14">
        <v>44189.8</v>
      </c>
      <c r="D92" s="14">
        <v>0</v>
      </c>
      <c r="E92" s="14">
        <f t="shared" si="1"/>
        <v>0</v>
      </c>
    </row>
    <row r="93" spans="1:5" ht="18.75" x14ac:dyDescent="0.25">
      <c r="A93" s="4" t="s">
        <v>149</v>
      </c>
      <c r="B93" s="4" t="s">
        <v>150</v>
      </c>
      <c r="C93" s="13">
        <f>C94</f>
        <v>4080</v>
      </c>
      <c r="D93" s="13">
        <f>D94</f>
        <v>4080</v>
      </c>
      <c r="E93" s="13">
        <f t="shared" si="1"/>
        <v>100</v>
      </c>
    </row>
    <row r="94" spans="1:5" ht="37.5" x14ac:dyDescent="0.25">
      <c r="A94" s="3" t="s">
        <v>151</v>
      </c>
      <c r="B94" s="3" t="s">
        <v>152</v>
      </c>
      <c r="C94" s="14">
        <v>4080</v>
      </c>
      <c r="D94" s="14">
        <v>4080</v>
      </c>
      <c r="E94" s="14">
        <f t="shared" si="1"/>
        <v>100</v>
      </c>
    </row>
    <row r="95" spans="1:5" ht="75" x14ac:dyDescent="0.25">
      <c r="A95" s="4" t="s">
        <v>171</v>
      </c>
      <c r="B95" s="4" t="s">
        <v>168</v>
      </c>
      <c r="C95" s="13">
        <v>0</v>
      </c>
      <c r="D95" s="13">
        <f>D96</f>
        <v>-20237.497210000001</v>
      </c>
      <c r="E95" s="13">
        <v>0</v>
      </c>
    </row>
    <row r="96" spans="1:5" ht="56.25" x14ac:dyDescent="0.25">
      <c r="A96" s="3" t="s">
        <v>172</v>
      </c>
      <c r="B96" s="3" t="s">
        <v>169</v>
      </c>
      <c r="C96" s="14">
        <v>0</v>
      </c>
      <c r="D96" s="14">
        <f>D97</f>
        <v>-20237.497210000001</v>
      </c>
      <c r="E96" s="14">
        <v>0</v>
      </c>
    </row>
    <row r="97" spans="1:5" ht="56.25" x14ac:dyDescent="0.25">
      <c r="A97" s="3" t="s">
        <v>173</v>
      </c>
      <c r="B97" s="3" t="s">
        <v>170</v>
      </c>
      <c r="C97" s="14">
        <v>0</v>
      </c>
      <c r="D97" s="14">
        <f>'[1]Доходы бюджета'!$H$147/1000</f>
        <v>-20237.497210000001</v>
      </c>
      <c r="E97" s="14">
        <v>0</v>
      </c>
    </row>
  </sheetData>
  <mergeCells count="5">
    <mergeCell ref="A6:E6"/>
    <mergeCell ref="C1:E1"/>
    <mergeCell ref="C2:E2"/>
    <mergeCell ref="C3:E3"/>
    <mergeCell ref="C4:E4"/>
  </mergeCells>
  <pageMargins left="0.78740157480314965" right="0.19685039370078741" top="0.39370078740157483" bottom="0.39370078740157483" header="0" footer="0.51181102362204722"/>
  <pageSetup paperSize="9" scale="60" firstPageNumber="3" fitToHeight="0" orientation="portrait" useFirstPageNumber="1" horizontalDpi="0" verticalDpi="0" r:id="rId1"/>
  <headerFooter>
    <oddHeader>&amp;"Times New Roman"&amp;10&amp;K000000&amp;P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Report</vt:lpstr>
      <vt:lpstr>__bookmark_1</vt:lpstr>
      <vt:lpstr>__bookmark_2</vt:lpstr>
      <vt:lpstr>Report!Заголовки_для_печати</vt:lpstr>
      <vt:lpstr>Report!Область_печати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2022-10-18T06:03:58Z</cp:lastPrinted>
  <dcterms:created xsi:type="dcterms:W3CDTF">2022-10-17T22:11:18Z</dcterms:created>
  <dcterms:modified xsi:type="dcterms:W3CDTF">2024-04-01T06:45:38Z</dcterms:modified>
</cp:coreProperties>
</file>