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c\общий каталог\ИСПОЛНЕНИЕ\Исполнение 2022\Исполнение за 1 кв\"/>
    </mc:Choice>
  </mc:AlternateContent>
  <bookViews>
    <workbookView xWindow="120" yWindow="195" windowWidth="16215" windowHeight="12615"/>
  </bookViews>
  <sheets>
    <sheet name="Report" sheetId="1" r:id="rId1"/>
  </sheets>
  <definedNames>
    <definedName name="__bookmark_1">Report!$A$9:$E$9</definedName>
    <definedName name="__bookmark_2">Report!$A$10:$E$89</definedName>
    <definedName name="_xlnm.Print_Titles" localSheetId="0">Report!$10:$10</definedName>
  </definedNames>
  <calcPr calcId="162913" refMode="R1C1"/>
</workbook>
</file>

<file path=xl/calcChain.xml><?xml version="1.0" encoding="utf-8"?>
<calcChain xmlns="http://schemas.openxmlformats.org/spreadsheetml/2006/main">
  <c r="C90" i="1" l="1"/>
  <c r="D90" i="1"/>
  <c r="D69" i="1"/>
  <c r="D64" i="1"/>
  <c r="D43" i="1"/>
  <c r="D24" i="1"/>
  <c r="D25" i="1"/>
  <c r="C25" i="1"/>
  <c r="C24" i="1" s="1"/>
  <c r="D32" i="1"/>
  <c r="E23" i="1"/>
  <c r="E26" i="1"/>
  <c r="E27" i="1"/>
  <c r="E25" i="1" l="1"/>
  <c r="E89" i="1"/>
  <c r="E87" i="1"/>
  <c r="E86" i="1"/>
  <c r="E84" i="1"/>
  <c r="E83" i="1"/>
  <c r="E82" i="1"/>
  <c r="E81" i="1"/>
  <c r="E80" i="1"/>
  <c r="E78" i="1"/>
  <c r="E77" i="1"/>
  <c r="E76" i="1"/>
  <c r="E75" i="1"/>
  <c r="E74" i="1"/>
  <c r="E73" i="1"/>
  <c r="E71" i="1"/>
  <c r="E70" i="1"/>
  <c r="E62" i="1"/>
  <c r="E59" i="1"/>
  <c r="E57" i="1"/>
  <c r="E55" i="1"/>
  <c r="E53" i="1"/>
  <c r="E50" i="1"/>
  <c r="E49" i="1"/>
  <c r="E48" i="1"/>
  <c r="E47" i="1"/>
  <c r="E46" i="1"/>
  <c r="E44" i="1"/>
  <c r="E42" i="1"/>
  <c r="E41" i="1"/>
  <c r="E38" i="1"/>
  <c r="E36" i="1"/>
  <c r="E35" i="1"/>
  <c r="E33" i="1"/>
  <c r="E30" i="1"/>
  <c r="E29" i="1"/>
  <c r="E22" i="1"/>
  <c r="E21" i="1"/>
  <c r="E20" i="1"/>
  <c r="E18" i="1"/>
  <c r="E17" i="1"/>
  <c r="E16" i="1"/>
  <c r="E15" i="1"/>
  <c r="E14" i="1"/>
  <c r="C64" i="1" l="1"/>
  <c r="C45" i="1"/>
  <c r="D45" i="1"/>
  <c r="E45" i="1" s="1"/>
  <c r="C13" i="1"/>
  <c r="D19" i="1"/>
  <c r="E19" i="1" s="1"/>
  <c r="C19" i="1"/>
  <c r="D13" i="1"/>
  <c r="D61" i="1"/>
  <c r="D58" i="1" s="1"/>
  <c r="D72" i="1"/>
  <c r="C61" i="1"/>
  <c r="C58" i="1" s="1"/>
  <c r="D52" i="1"/>
  <c r="C52" i="1"/>
  <c r="C51" i="1" s="1"/>
  <c r="D34" i="1"/>
  <c r="D37" i="1"/>
  <c r="D40" i="1"/>
  <c r="D56" i="1"/>
  <c r="D79" i="1"/>
  <c r="D85" i="1"/>
  <c r="D88" i="1"/>
  <c r="C69" i="1"/>
  <c r="C72" i="1"/>
  <c r="C79" i="1"/>
  <c r="C85" i="1"/>
  <c r="C88" i="1"/>
  <c r="C56" i="1"/>
  <c r="C54" i="1" s="1"/>
  <c r="C43" i="1"/>
  <c r="C40" i="1"/>
  <c r="C37" i="1"/>
  <c r="C34" i="1"/>
  <c r="C32" i="1"/>
  <c r="E13" i="1" l="1"/>
  <c r="E85" i="1"/>
  <c r="E72" i="1"/>
  <c r="D68" i="1"/>
  <c r="E69" i="1"/>
  <c r="E37" i="1"/>
  <c r="D51" i="1"/>
  <c r="E51" i="1" s="1"/>
  <c r="E52" i="1"/>
  <c r="E43" i="1"/>
  <c r="E32" i="1"/>
  <c r="E79" i="1"/>
  <c r="E40" i="1"/>
  <c r="E58" i="1"/>
  <c r="E61" i="1"/>
  <c r="E88" i="1"/>
  <c r="D54" i="1"/>
  <c r="E54" i="1" s="1"/>
  <c r="E56" i="1"/>
  <c r="E34" i="1"/>
  <c r="C68" i="1"/>
  <c r="C67" i="1" s="1"/>
  <c r="C39" i="1"/>
  <c r="C31" i="1"/>
  <c r="E24" i="1"/>
  <c r="D31" i="1"/>
  <c r="D39" i="1"/>
  <c r="E39" i="1" s="1"/>
  <c r="C12" i="1" l="1"/>
  <c r="C11" i="1" s="1"/>
  <c r="E68" i="1"/>
  <c r="D67" i="1"/>
  <c r="E67" i="1" s="1"/>
  <c r="E31" i="1"/>
  <c r="D12" i="1"/>
  <c r="E12" i="1" l="1"/>
  <c r="D11" i="1"/>
  <c r="E11" i="1" s="1"/>
</calcChain>
</file>

<file path=xl/sharedStrings.xml><?xml version="1.0" encoding="utf-8"?>
<sst xmlns="http://schemas.openxmlformats.org/spreadsheetml/2006/main" count="177" uniqueCount="176">
  <si>
    <t>Код</t>
  </si>
  <si>
    <t>Наименование дохода</t>
  </si>
  <si>
    <t>1</t>
  </si>
  <si>
    <t>2</t>
  </si>
  <si>
    <t>3</t>
  </si>
  <si>
    <t>4</t>
  </si>
  <si>
    <t>5</t>
  </si>
  <si>
    <t>ВСЕГО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</si>
  <si>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</si>
  <si>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</si>
  <si>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</si>
  <si>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</si>
  <si>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1 01 02010 01 0000 110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</si>
  <si>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</si>
  <si>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1 01 02020 01 0000 110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</si>
  <si>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</si>
  <si>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1 01 02030 01 0000 110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</si>
  <si>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</si>
  <si>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1 01 02040 01 0000 110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</si>
  <si>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</si>
  <si>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1 01 02080 01 0000 110</t>
  </si>
  <si>
    <t>Налог на доходы физических лиц в части суммы налога, превышающей 650 000 рублей, относящейся к части налоговой базы, превышающей 5 000 000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</si>
  <si>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1 03 00000 00 0000 000</t>
  </si>
  <si>
    <t>НАЛОГИ НА ТОВАРЫ (РАБОТЫ, УСЛУГИ), РЕАЛИЗУЕМЫЕ НА ТЕРРИТОРИИ РОССИЙСКОЙ ФЕДЕРАЦИИ</t>
  </si>
  <si>
    <t>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</si>
  <si>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</si>
  <si>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</si>
  <si>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</si>
  <si>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</si>
  <si>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</si>
  <si>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</si>
  <si>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</si>
  <si>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</si>
  <si>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</si>
  <si>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1 05 01011 01 0000 110</t>
  </si>
  <si>
    <t>Налог, взимаемый с налогоплательщиков, выбравших в качестве объекта налогообложения доходы</t>
  </si>
  <si>
    <t>1 05 01021 01 0000 110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</si>
  <si>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</si>
  <si>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1 05 03010 01 0000 110</t>
  </si>
  <si>
    <t>Единый сельскохозяйственный налог</t>
  </si>
  <si>
    <t>1 05 04000 02 0000 110</t>
  </si>
  <si>
    <t>Налог, взимаемый в связи с применением патентной системы налогообложения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</si>
  <si>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</si>
  <si>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</si>
  <si>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</si>
  <si>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</si>
  <si>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1 06 01020 04 0000 110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</si>
  <si>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</si>
  <si>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1 06 06000 00 0000 110</t>
  </si>
  <si>
    <t>Земельный налог</t>
  </si>
  <si>
    <t>1 06 06032 04 0000 110</t>
  </si>
  <si>
    <t>Земельный налог с организаций, обладающих земельным участком, расположенным в границах городских округов</t>
  </si>
  <si>
    <t>1 06 06042 04 0000 110</t>
  </si>
  <si>
    <t>Земельный налог с физических лиц, обладающих земельным участком, расположенным в границах городских округов</t>
  </si>
  <si>
    <t>1 08 00000 00 0000 000</t>
  </si>
  <si>
    <t>ГОСУДАРСТВЕННАЯ ПОШЛИНА</t>
  </si>
  <si>
    <t>1 08 03010 01 0000 110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</si>
  <si>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</si>
  <si>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</si>
  <si>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</si>
  <si>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</si>
  <si>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</si>
  <si>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1 11 05012 04 0000 120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</si>
  <si>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</si>
  <si>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1 11 05074 04 0000 120</t>
  </si>
  <si>
    <t>Доходы от сдачи в аренду имущества, составляющего казну городских округов (за исключением земельных участков)</t>
  </si>
  <si>
    <t>1 11 09000 00 0000 120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</si>
  <si>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</si>
  <si>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1 11 09044 04 0000 120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</si>
  <si>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</si>
  <si>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1 12 00000 00 0000 000</t>
  </si>
  <si>
    <t>ПЛАТЕЖИ ПРИ ПОЛЬЗОВАНИИ ПРИРОДНЫМИ РЕСУРСАМИ</t>
  </si>
  <si>
    <t>1 12 01010 01 0000 120</t>
  </si>
  <si>
    <t>Плата за выбросы загрязняющих веществ в атмосферный воздух стационарными объектами</t>
  </si>
  <si>
    <t>1 12 01030 01 0000 120</t>
  </si>
  <si>
    <t>Плата за сбросы загрязняющих веществ в водные объекты</t>
  </si>
  <si>
    <t>1 12 01041 01 0000 120</t>
  </si>
  <si>
    <t>Плата за размещение отходов производства</t>
  </si>
  <si>
    <t>1 12 01042 01 0000 120</t>
  </si>
  <si>
    <t>Плата за размещение твердых коммунальных отходов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</si>
  <si>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</si>
  <si>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</si>
  <si>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</si>
  <si>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</si>
  <si>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1 13 01994 04 0000 130</t>
  </si>
  <si>
    <t>Прочие доходы от оказания платных услуг (работ) получателями средств бюджетов городских округов</t>
  </si>
  <si>
    <t>1 14 00000 00 0000 000</t>
  </si>
  <si>
    <t>ДОХОДЫ ОТ ПРОДАЖИ МАТЕРИАЛЬНЫХ И НЕМАТЕРИАЛЬНЫХ АКТИВОВ</t>
  </si>
  <si>
    <t>1 14 02043 04 0000 410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</si>
  <si>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</si>
  <si>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</si>
  <si>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</si>
  <si>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1 14 06012 04 0000 430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</si>
  <si>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</si>
  <si>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1 16 00000 00 0000 000</t>
  </si>
  <si>
    <t>ШТРАФЫ, САНКЦИИ, ВОЗМЕЩЕНИЕ УЩЕРБА</t>
  </si>
  <si>
    <t>1 16 01053 01 0000 140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</si>
  <si>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</si>
  <si>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1 16 07000 00 0000 140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</si>
  <si>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</si>
  <si>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1 16 07010 04 0000 140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</si>
  <si>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</si>
  <si>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</si>
  <si>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</si>
  <si>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</si>
  <si>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</si>
  <si>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2 02 10000 00 0000 150</t>
  </si>
  <si>
    <t>Дотации бюджетам бюджетной системы Российской Федерации</t>
  </si>
  <si>
    <t>2 02 15001 04 0000 150</t>
  </si>
  <si>
    <t>Дотации бюджетам городских округов на выравнивание бюджетной обеспеченности из бюджета субъекта Российской Федерации</t>
  </si>
  <si>
    <t>2 02 15002 04 0000 150</t>
  </si>
  <si>
    <t>Дотации бюджетам городских округов на поддержку мер по обеспечению сбалансированности бюджетов</t>
  </si>
  <si>
    <t>2 02 20000 00 0000 150</t>
  </si>
  <si>
    <t>Субсидии бюджетам бюджетной системы Российской Федерации (межбюджетные субсидии)</t>
  </si>
  <si>
    <t>2 02 25169 04 0000 150</t>
  </si>
  <si>
    <t>Субсидии бюджетам городских округов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</si>
  <si>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2 02 25210 04 0000 150</t>
  </si>
  <si>
    <t>Субсидии бюджетам городских округов на обеспечение образовательных организаций материально-технической базой для внедрения цифровой образовательной среды</t>
  </si>
  <si>
    <t>2 02 25299 04 0000 150</t>
  </si>
  <si>
    <t>Субсидии бюджетам городских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</si>
  <si>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2 02 25304 04 0000 150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</si>
  <si>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</si>
  <si>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2 02 25519 04 0000 150</t>
  </si>
  <si>
    <t>Субсидии бюджетам городских округов на поддержку отрасли культуры</t>
  </si>
  <si>
    <t>2 02 29999 04 0000 150</t>
  </si>
  <si>
    <t>Прочие субсидии бюджетам городских округов</t>
  </si>
  <si>
    <t>2 02 30000 00 0000 150</t>
  </si>
  <si>
    <t>Субвенции бюджетам бюджетной системы Российской Федерации</t>
  </si>
  <si>
    <t>2 02 30024 04 0000 150</t>
  </si>
  <si>
    <t>Субвенции бюджетам городских округов на выполнение передаваемых полномочий субъектов Российской Федерации</t>
  </si>
  <si>
    <t>2 02 35118 04 0000 150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</si>
  <si>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</si>
  <si>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2 02 35120 04 0000 150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</si>
  <si>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</si>
  <si>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2 02 35930 04 0000 150</t>
  </si>
  <si>
    <t>Субвенции бюджетам городских округов на государственную регистрацию актов гражданского состояния</t>
  </si>
  <si>
    <t>2 02 36900 04 0000 150</t>
  </si>
  <si>
    <t>Единая субвенция бюджетам городских округов из бюджета субъекта Российской Федерации</t>
  </si>
  <si>
    <t>2 02 40000 00 0000 150</t>
  </si>
  <si>
    <t>Иные межбюджетные трансферты</t>
  </si>
  <si>
    <t>2 02 45303 04 0000 150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</si>
  <si>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</si>
  <si>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2 02 45505 04 0000 150</t>
  </si>
  <si>
    <t>Межбюджетные трансферты, передаваемые бюджетам городских округов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</si>
  <si>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2 07 00000 00 0000 000</t>
  </si>
  <si>
    <t>ПРОЧИЕ БЕЗВОЗМЕЗДНЫЕ ПОСТУПЛЕНИЯ</t>
  </si>
  <si>
    <t>2 07 04050 04 0000 150</t>
  </si>
  <si>
    <t>Прочие безвозмездные поступления в бюджеты городских округов</t>
  </si>
  <si>
    <t>% исполнения</t>
  </si>
  <si>
    <t>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</si>
  <si>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</si>
  <si>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1 05 02010 02 0000 110</t>
  </si>
  <si>
    <t>Единый налог на вмененный доход для отдельных видов деятельности</t>
  </si>
  <si>
    <t>1 12 01070 01 0000 120</t>
  </si>
  <si>
    <t>Плата за выбросы загрязняющих веществ, образующихся при сжигании на факельных установках и (или) рассеивании попутного нефтяного газа (пени по соответствующему платежу)</t>
  </si>
  <si>
    <t>ПРОЧИЕ НЕНАЛОГОВЫЕ ДОХОДЫ</t>
  </si>
  <si>
    <t>1 17 05040 04 0000 180</t>
  </si>
  <si>
    <t>Прочие неналоговые доходы бюджетов городских округов</t>
  </si>
  <si>
    <t>1 16 01063 01 0000 140</t>
  </si>
  <si>
    <t>1 16 10123 01 0000 140</t>
  </si>
  <si>
    <t>1 17 04040 04 0000 180</t>
  </si>
  <si>
    <t>Невыясненые поступления, бюджетов городских округов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</si>
  <si>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</si>
  <si>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</si>
  <si>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2 19 60010 04 0000 150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</si>
  <si>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</si>
  <si>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</si>
  <si>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</si>
  <si>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План на          2022 год</t>
  </si>
  <si>
    <t>Приложение № 1</t>
  </si>
  <si>
    <t xml:space="preserve"> к постановлению Администрации</t>
  </si>
  <si>
    <t xml:space="preserve">  Среднеканского городского округа</t>
  </si>
  <si>
    <t>(тыс.руб.)</t>
  </si>
  <si>
    <t>ИСПОЛНЕНИЕ БЮДЖЕТА МУНИЦИПАЛЬНОГО ОБРАЗОВАНИЯ "СРЕДНЕКАНСКИЙ ГОРОДСКОЙ ОКРУГ" ПО ДОХОДА ЗА I КВАРТАЛ 2022 ГОДА</t>
  </si>
  <si>
    <t>Исполнение на                   01.04.2022</t>
  </si>
  <si>
    <t>от 18.04.2022 г. № 125-п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</si>
</sst>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0" fillId="0" borderId="0"/>
  </cellStyleXfs>
  <cellXfs count="22">
    <xf numFmtId="0" fontId="0" fillId="0" borderId="0" xfId="0"/>
    <xf numFmtId="0" fontId="19" fillId="0" borderId="0" xfId="0" applyFont="1"/>
    <xf numFmtId="0" fontId="21" fillId="0" borderId="0" xfId="43" applyFont="1" applyFill="1"/>
    <xf numFmtId="0" fontId="22" fillId="0" borderId="0" xfId="43" applyFont="1" applyFill="1" applyAlignment="1">
      <alignment wrapText="1"/>
    </xf>
    <xf numFmtId="0" fontId="23" fillId="0" borderId="0" xfId="43" applyFont="1" applyFill="1" applyAlignment="1">
      <alignment vertical="center" wrapText="1"/>
    </xf>
    <xf numFmtId="0" fontId="23" fillId="0" borderId="0" xfId="43" applyFont="1" applyFill="1" applyAlignment="1">
      <alignment wrapText="1"/>
    </xf>
    <xf numFmtId="0" fontId="25" fillId="0" borderId="0" xfId="0" applyFont="1"/>
    <xf numFmtId="49" fontId="26" fillId="0" borderId="0" xfId="0" applyNumberFormat="1" applyFont="1" applyFill="1" applyBorder="1" applyAlignment="1">
      <alignment horizontal="center"/>
    </xf>
    <xf numFmtId="4" fontId="26" fillId="0" borderId="0" xfId="0" applyNumberFormat="1" applyFont="1" applyFill="1" applyBorder="1" applyAlignment="1"/>
    <xf numFmtId="0" fontId="25" fillId="0" borderId="0" xfId="0" applyFont="1" applyAlignment="1">
      <alignment horizontal="right"/>
    </xf>
    <xf numFmtId="0" fontId="27" fillId="0" borderId="10" xfId="0" applyNumberFormat="1" applyFont="1" applyFill="1" applyBorder="1" applyAlignment="1" applyProtection="1">
      <alignment horizontal="center" vertical="center" wrapText="1"/>
    </xf>
    <xf numFmtId="0" fontId="28" fillId="0" borderId="10" xfId="0" applyNumberFormat="1" applyFont="1" applyFill="1" applyBorder="1" applyAlignment="1" applyProtection="1">
      <alignment horizontal="center" vertical="center" wrapText="1"/>
    </xf>
    <xf numFmtId="0" fontId="27" fillId="0" borderId="11" xfId="0" applyNumberFormat="1" applyFont="1" applyFill="1" applyBorder="1" applyAlignment="1" applyProtection="1">
      <alignment horizontal="left" vertical="top" wrapText="1"/>
    </xf>
    <xf numFmtId="164" fontId="27" fillId="0" borderId="11" xfId="0" applyNumberFormat="1" applyFont="1" applyFill="1" applyBorder="1" applyAlignment="1" applyProtection="1">
      <alignment horizontal="right" vertical="top" wrapText="1"/>
    </xf>
    <xf numFmtId="164" fontId="28" fillId="0" borderId="11" xfId="0" applyNumberFormat="1" applyFont="1" applyFill="1" applyBorder="1" applyAlignment="1" applyProtection="1">
      <alignment horizontal="right" vertical="top" wrapText="1"/>
    </xf>
    <xf numFmtId="0" fontId="28" fillId="0" borderId="11" xfId="0" applyNumberFormat="1" applyFont="1" applyFill="1" applyBorder="1" applyAlignment="1" applyProtection="1">
      <alignment horizontal="left" vertical="top" wrapText="1"/>
    </xf>
    <xf numFmtId="4" fontId="28" fillId="0" borderId="11" xfId="0" applyNumberFormat="1" applyFont="1" applyFill="1" applyBorder="1" applyAlignment="1" applyProtection="1">
      <alignment horizontal="right" vertical="top" wrapText="1"/>
    </xf>
    <xf numFmtId="0" fontId="23" fillId="0" borderId="0" xfId="43" applyFont="1" applyFill="1" applyAlignment="1">
      <alignment horizontal="right" vertical="center"/>
    </xf>
    <xf numFmtId="0" fontId="24" fillId="0" borderId="0" xfId="43" applyFont="1" applyFill="1" applyAlignment="1">
      <alignment horizontal="right"/>
    </xf>
    <xf numFmtId="0" fontId="24" fillId="0" borderId="0" xfId="43" applyFont="1" applyFill="1" applyAlignment="1">
      <alignment horizontal="right" wrapText="1"/>
    </xf>
    <xf numFmtId="0" fontId="23" fillId="0" borderId="0" xfId="43" applyFont="1" applyFill="1" applyAlignment="1">
      <alignment horizontal="center" vertical="center" wrapText="1"/>
    </xf>
    <xf numFmtId="0" fontId="29" fillId="0" borderId="0" xfId="43" applyFont="1" applyFill="1" applyAlignment="1">
      <alignment horizontal="right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_Копия изменения в бюджет 2008 Сред.р. от августа" xfId="43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tabSelected="1" view="pageBreakPreview" zoomScaleNormal="100" zoomScaleSheetLayoutView="100" workbookViewId="0">
      <selection activeCell="C4" sqref="C4:E4"/>
    </sheetView>
  </sheetViews>
  <sheetFormatPr defaultRowHeight="15" x14ac:dyDescent="0.25"/>
  <cols>
    <col min="1" max="1" width="29.85546875" style="6" customWidth="1"/>
    <col min="2" max="2" width="75.28515625" style="6" customWidth="1"/>
    <col min="3" max="3" width="13.5703125" style="6" customWidth="1"/>
    <col min="4" max="4" width="10.85546875" style="6" customWidth="1"/>
    <col min="5" max="5" width="10.28515625" style="6" customWidth="1"/>
    <col min="6" max="8" width="9.140625" style="6"/>
    <col min="9" max="9" width="13.5703125" style="6" bestFit="1" customWidth="1"/>
    <col min="10" max="16384" width="9.140625" style="6"/>
  </cols>
  <sheetData>
    <row r="1" spans="1:5" ht="15.75" x14ac:dyDescent="0.25">
      <c r="A1" s="2"/>
      <c r="B1" s="3"/>
      <c r="C1" s="17" t="s">
        <v>169</v>
      </c>
      <c r="D1" s="17"/>
      <c r="E1" s="17"/>
    </row>
    <row r="2" spans="1:5" ht="15.75" x14ac:dyDescent="0.25">
      <c r="A2" s="2"/>
      <c r="B2" s="3"/>
      <c r="C2" s="18" t="s">
        <v>170</v>
      </c>
      <c r="D2" s="18"/>
      <c r="E2" s="18"/>
    </row>
    <row r="3" spans="1:5" ht="15.75" x14ac:dyDescent="0.25">
      <c r="A3" s="2"/>
      <c r="B3" s="3"/>
      <c r="C3" s="18" t="s">
        <v>171</v>
      </c>
      <c r="D3" s="18"/>
      <c r="E3" s="18"/>
    </row>
    <row r="4" spans="1:5" ht="16.5" customHeight="1" x14ac:dyDescent="0.25">
      <c r="A4" s="4"/>
      <c r="B4" s="4"/>
      <c r="C4" s="21" t="s">
        <v>175</v>
      </c>
      <c r="D4" s="19"/>
      <c r="E4" s="19"/>
    </row>
    <row r="5" spans="1:5" ht="15.75" x14ac:dyDescent="0.25">
      <c r="A5" s="5"/>
      <c r="B5" s="5"/>
      <c r="C5" s="5"/>
      <c r="D5" s="5"/>
      <c r="E5" s="5"/>
    </row>
    <row r="6" spans="1:5" ht="48.75" customHeight="1" x14ac:dyDescent="0.25">
      <c r="A6" s="20" t="s">
        <v>173</v>
      </c>
      <c r="B6" s="20"/>
      <c r="C6" s="20"/>
      <c r="D6" s="20"/>
      <c r="E6" s="20"/>
    </row>
    <row r="8" spans="1:5" x14ac:dyDescent="0.25">
      <c r="E8" s="9" t="s">
        <v>172</v>
      </c>
    </row>
    <row r="9" spans="1:5" ht="42" customHeight="1" x14ac:dyDescent="0.25">
      <c r="A9" s="10" t="s">
        <v>0</v>
      </c>
      <c r="B9" s="10" t="s">
        <v>1</v>
      </c>
      <c r="C9" s="10" t="s">
        <v>168</v>
      </c>
      <c r="D9" s="10" t="s">
        <v>174</v>
      </c>
      <c r="E9" s="10" t="s">
        <v>148</v>
      </c>
    </row>
    <row r="10" spans="1:5" x14ac:dyDescent="0.25">
      <c r="A10" s="11" t="s">
        <v>2</v>
      </c>
      <c r="B10" s="11" t="s">
        <v>3</v>
      </c>
      <c r="C10" s="11" t="s">
        <v>4</v>
      </c>
      <c r="D10" s="11" t="s">
        <v>5</v>
      </c>
      <c r="E10" s="11" t="s">
        <v>6</v>
      </c>
    </row>
    <row r="11" spans="1:5" x14ac:dyDescent="0.25">
      <c r="A11" s="12"/>
      <c r="B11" s="12" t="s">
        <v>7</v>
      </c>
      <c r="C11" s="13">
        <f>C12+C67</f>
        <v>478367.99999999994</v>
      </c>
      <c r="D11" s="13">
        <f>D12+D67</f>
        <v>97304.359999999986</v>
      </c>
      <c r="E11" s="13">
        <f>D11/C11*100</f>
        <v>20.340900729145762</v>
      </c>
    </row>
    <row r="12" spans="1:5" x14ac:dyDescent="0.25">
      <c r="A12" s="12" t="s">
        <v>8</v>
      </c>
      <c r="B12" s="12" t="s">
        <v>9</v>
      </c>
      <c r="C12" s="13">
        <f>C13+C19+C24+C31+C37+C39+C45+C51+C54+C58</f>
        <v>138734.59999999998</v>
      </c>
      <c r="D12" s="13">
        <f>D13+D19+D24+D31+D37+D39+D45+D51+D54+D58+D64</f>
        <v>24208.519999999993</v>
      </c>
      <c r="E12" s="14">
        <f t="shared" ref="E12:E78" si="0">D12/C12*100</f>
        <v>17.44951872135718</v>
      </c>
    </row>
    <row r="13" spans="1:5" x14ac:dyDescent="0.25">
      <c r="A13" s="12" t="s">
        <v>10</v>
      </c>
      <c r="B13" s="12" t="s">
        <v>11</v>
      </c>
      <c r="C13" s="13">
        <f>SUM(C14:C18)</f>
        <v>116847</v>
      </c>
      <c r="D13" s="13">
        <f>SUM(D14:D18)</f>
        <v>19438.29</v>
      </c>
      <c r="E13" s="14">
        <f t="shared" si="0"/>
        <v>16.635677424324115</v>
      </c>
    </row>
    <row r="14" spans="1:5" ht="59.25" customHeight="1" x14ac:dyDescent="0.25">
      <c r="A14" s="15" t="s">
        <v>12</v>
      </c>
      <c r="B14" s="15" t="s">
        <v>13</v>
      </c>
      <c r="C14" s="14">
        <v>114301</v>
      </c>
      <c r="D14" s="14">
        <v>19360.25</v>
      </c>
      <c r="E14" s="14">
        <f t="shared" si="0"/>
        <v>16.93795329874629</v>
      </c>
    </row>
    <row r="15" spans="1:5" ht="89.25" customHeight="1" x14ac:dyDescent="0.25">
      <c r="A15" s="15" t="s">
        <v>14</v>
      </c>
      <c r="B15" s="15" t="s">
        <v>15</v>
      </c>
      <c r="C15" s="14">
        <v>83</v>
      </c>
      <c r="D15" s="14">
        <v>0.12</v>
      </c>
      <c r="E15" s="14">
        <f t="shared" si="0"/>
        <v>0.14457831325301204</v>
      </c>
    </row>
    <row r="16" spans="1:5" ht="25.5" x14ac:dyDescent="0.25">
      <c r="A16" s="15" t="s">
        <v>16</v>
      </c>
      <c r="B16" s="15" t="s">
        <v>17</v>
      </c>
      <c r="C16" s="14">
        <v>18</v>
      </c>
      <c r="D16" s="14">
        <v>17.38</v>
      </c>
      <c r="E16" s="14">
        <f t="shared" si="0"/>
        <v>96.555555555555543</v>
      </c>
    </row>
    <row r="17" spans="1:9" ht="51" x14ac:dyDescent="0.25">
      <c r="A17" s="15" t="s">
        <v>18</v>
      </c>
      <c r="B17" s="15" t="s">
        <v>19</v>
      </c>
      <c r="C17" s="14">
        <v>836</v>
      </c>
      <c r="D17" s="14">
        <v>28.16</v>
      </c>
      <c r="E17" s="14">
        <f t="shared" si="0"/>
        <v>3.3684210526315788</v>
      </c>
    </row>
    <row r="18" spans="1:9" ht="63.75" x14ac:dyDescent="0.25">
      <c r="A18" s="15" t="s">
        <v>20</v>
      </c>
      <c r="B18" s="15" t="s">
        <v>21</v>
      </c>
      <c r="C18" s="14">
        <v>1609</v>
      </c>
      <c r="D18" s="14">
        <v>32.380000000000003</v>
      </c>
      <c r="E18" s="14">
        <f t="shared" si="0"/>
        <v>2.0124300807955251</v>
      </c>
    </row>
    <row r="19" spans="1:9" ht="25.5" x14ac:dyDescent="0.25">
      <c r="A19" s="12" t="s">
        <v>22</v>
      </c>
      <c r="B19" s="12" t="s">
        <v>23</v>
      </c>
      <c r="C19" s="13">
        <f>SUM(C20:C23)</f>
        <v>7365.3</v>
      </c>
      <c r="D19" s="13">
        <f>SUM(D20:D23)</f>
        <v>1899.51</v>
      </c>
      <c r="E19" s="14">
        <f t="shared" si="0"/>
        <v>25.789988187853851</v>
      </c>
    </row>
    <row r="20" spans="1:9" ht="38.25" x14ac:dyDescent="0.25">
      <c r="A20" s="15" t="s">
        <v>24</v>
      </c>
      <c r="B20" s="15" t="s">
        <v>25</v>
      </c>
      <c r="C20" s="14">
        <v>3330.1</v>
      </c>
      <c r="D20" s="14">
        <v>912.25</v>
      </c>
      <c r="E20" s="14">
        <f t="shared" si="0"/>
        <v>27.39407225008258</v>
      </c>
    </row>
    <row r="21" spans="1:9" ht="51" x14ac:dyDescent="0.25">
      <c r="A21" s="15" t="s">
        <v>26</v>
      </c>
      <c r="B21" s="15" t="s">
        <v>27</v>
      </c>
      <c r="C21" s="14">
        <v>18.399999999999999</v>
      </c>
      <c r="D21" s="14">
        <v>5.85</v>
      </c>
      <c r="E21" s="14">
        <f t="shared" si="0"/>
        <v>31.793478260869566</v>
      </c>
    </row>
    <row r="22" spans="1:9" ht="38.25" x14ac:dyDescent="0.25">
      <c r="A22" s="15" t="s">
        <v>28</v>
      </c>
      <c r="B22" s="15" t="s">
        <v>29</v>
      </c>
      <c r="C22" s="14">
        <v>4016.8</v>
      </c>
      <c r="D22" s="14">
        <v>1103.8</v>
      </c>
      <c r="E22" s="14">
        <f t="shared" si="0"/>
        <v>27.47958573989245</v>
      </c>
    </row>
    <row r="23" spans="1:9" ht="38.25" x14ac:dyDescent="0.25">
      <c r="A23" s="15" t="s">
        <v>149</v>
      </c>
      <c r="B23" s="15" t="s">
        <v>150</v>
      </c>
      <c r="C23" s="14">
        <v>0</v>
      </c>
      <c r="D23" s="14">
        <v>-122.39</v>
      </c>
      <c r="E23" s="14" t="e">
        <f t="shared" si="0"/>
        <v>#DIV/0!</v>
      </c>
    </row>
    <row r="24" spans="1:9" x14ac:dyDescent="0.25">
      <c r="A24" s="12" t="s">
        <v>30</v>
      </c>
      <c r="B24" s="12" t="s">
        <v>31</v>
      </c>
      <c r="C24" s="13">
        <f>SUM(C25,C28:C30)</f>
        <v>4549</v>
      </c>
      <c r="D24" s="13">
        <f>SUM(D25,D28:D30)</f>
        <v>1014.2099999999999</v>
      </c>
      <c r="E24" s="14">
        <f t="shared" si="0"/>
        <v>22.295229720817762</v>
      </c>
    </row>
    <row r="25" spans="1:9" x14ac:dyDescent="0.25">
      <c r="A25" s="15" t="s">
        <v>32</v>
      </c>
      <c r="B25" s="15" t="s">
        <v>33</v>
      </c>
      <c r="C25" s="14">
        <f>SUM(C26:C27)</f>
        <v>4346</v>
      </c>
      <c r="D25" s="14">
        <f>SUM(D26:D27)</f>
        <v>938.31999999999994</v>
      </c>
      <c r="E25" s="14">
        <f t="shared" si="0"/>
        <v>21.590427979751496</v>
      </c>
    </row>
    <row r="26" spans="1:9" ht="25.5" x14ac:dyDescent="0.25">
      <c r="A26" s="15" t="s">
        <v>34</v>
      </c>
      <c r="B26" s="15" t="s">
        <v>35</v>
      </c>
      <c r="C26" s="14">
        <v>1926</v>
      </c>
      <c r="D26" s="14">
        <v>551.79999999999995</v>
      </c>
      <c r="E26" s="14">
        <f t="shared" si="0"/>
        <v>28.650051921079957</v>
      </c>
    </row>
    <row r="27" spans="1:9" ht="38.25" x14ac:dyDescent="0.25">
      <c r="A27" s="15" t="s">
        <v>36</v>
      </c>
      <c r="B27" s="15" t="s">
        <v>37</v>
      </c>
      <c r="C27" s="14">
        <v>2420</v>
      </c>
      <c r="D27" s="14">
        <v>386.52</v>
      </c>
      <c r="E27" s="14">
        <f t="shared" si="0"/>
        <v>15.97190082644628</v>
      </c>
    </row>
    <row r="28" spans="1:9" x14ac:dyDescent="0.25">
      <c r="A28" s="15" t="s">
        <v>151</v>
      </c>
      <c r="B28" s="15" t="s">
        <v>152</v>
      </c>
      <c r="C28" s="14">
        <v>0</v>
      </c>
      <c r="D28" s="14">
        <v>-22.11</v>
      </c>
      <c r="E28" s="14">
        <v>0</v>
      </c>
    </row>
    <row r="29" spans="1:9" x14ac:dyDescent="0.25">
      <c r="A29" s="15" t="s">
        <v>38</v>
      </c>
      <c r="B29" s="15" t="s">
        <v>39</v>
      </c>
      <c r="C29" s="14">
        <v>35</v>
      </c>
      <c r="D29" s="14">
        <v>3.21</v>
      </c>
      <c r="E29" s="14">
        <f t="shared" si="0"/>
        <v>9.1714285714285708</v>
      </c>
    </row>
    <row r="30" spans="1:9" x14ac:dyDescent="0.25">
      <c r="A30" s="15" t="s">
        <v>40</v>
      </c>
      <c r="B30" s="15" t="s">
        <v>41</v>
      </c>
      <c r="C30" s="14">
        <v>168</v>
      </c>
      <c r="D30" s="14">
        <v>94.79</v>
      </c>
      <c r="E30" s="14">
        <f t="shared" si="0"/>
        <v>56.422619047619051</v>
      </c>
    </row>
    <row r="31" spans="1:9" ht="15.75" x14ac:dyDescent="0.25">
      <c r="A31" s="12" t="s">
        <v>42</v>
      </c>
      <c r="B31" s="12" t="s">
        <v>43</v>
      </c>
      <c r="C31" s="13">
        <f>SUM(C34,C32)</f>
        <v>977</v>
      </c>
      <c r="D31" s="13">
        <f>SUM(D34,D32)</f>
        <v>161.17000000000002</v>
      </c>
      <c r="E31" s="14">
        <f t="shared" si="0"/>
        <v>16.496417604912999</v>
      </c>
      <c r="I31" s="1"/>
    </row>
    <row r="32" spans="1:9" x14ac:dyDescent="0.25">
      <c r="A32" s="15" t="s">
        <v>44</v>
      </c>
      <c r="B32" s="15" t="s">
        <v>45</v>
      </c>
      <c r="C32" s="14">
        <f>SUM(C33)</f>
        <v>205</v>
      </c>
      <c r="D32" s="14">
        <f>SUM(D33)</f>
        <v>12.24</v>
      </c>
      <c r="E32" s="14">
        <f t="shared" si="0"/>
        <v>5.970731707317074</v>
      </c>
    </row>
    <row r="33" spans="1:10" ht="25.5" x14ac:dyDescent="0.25">
      <c r="A33" s="15" t="s">
        <v>46</v>
      </c>
      <c r="B33" s="15" t="s">
        <v>47</v>
      </c>
      <c r="C33" s="14">
        <v>205</v>
      </c>
      <c r="D33" s="14">
        <v>12.24</v>
      </c>
      <c r="E33" s="14">
        <f t="shared" si="0"/>
        <v>5.970731707317074</v>
      </c>
    </row>
    <row r="34" spans="1:10" x14ac:dyDescent="0.25">
      <c r="A34" s="15" t="s">
        <v>48</v>
      </c>
      <c r="B34" s="15" t="s">
        <v>49</v>
      </c>
      <c r="C34" s="14">
        <f>SUM(C35:C36)</f>
        <v>772</v>
      </c>
      <c r="D34" s="14">
        <f>SUM(D35:D36)</f>
        <v>148.93</v>
      </c>
      <c r="E34" s="14">
        <f t="shared" si="0"/>
        <v>19.291450777202073</v>
      </c>
    </row>
    <row r="35" spans="1:10" ht="25.5" x14ac:dyDescent="0.25">
      <c r="A35" s="15" t="s">
        <v>50</v>
      </c>
      <c r="B35" s="15" t="s">
        <v>51</v>
      </c>
      <c r="C35" s="14">
        <v>688</v>
      </c>
      <c r="D35" s="14">
        <v>148.1</v>
      </c>
      <c r="E35" s="14">
        <f t="shared" si="0"/>
        <v>21.526162790697672</v>
      </c>
    </row>
    <row r="36" spans="1:10" ht="25.5" x14ac:dyDescent="0.25">
      <c r="A36" s="15" t="s">
        <v>52</v>
      </c>
      <c r="B36" s="15" t="s">
        <v>53</v>
      </c>
      <c r="C36" s="14">
        <v>84</v>
      </c>
      <c r="D36" s="16">
        <v>0.83</v>
      </c>
      <c r="E36" s="14">
        <f t="shared" si="0"/>
        <v>0.98809523809523814</v>
      </c>
    </row>
    <row r="37" spans="1:10" x14ac:dyDescent="0.25">
      <c r="A37" s="12" t="s">
        <v>54</v>
      </c>
      <c r="B37" s="12" t="s">
        <v>55</v>
      </c>
      <c r="C37" s="13">
        <f>SUM(C38)</f>
        <v>760</v>
      </c>
      <c r="D37" s="13">
        <f>SUM(D38)</f>
        <v>69.09</v>
      </c>
      <c r="E37" s="14">
        <f t="shared" si="0"/>
        <v>9.090789473684211</v>
      </c>
    </row>
    <row r="38" spans="1:10" ht="25.5" x14ac:dyDescent="0.25">
      <c r="A38" s="15" t="s">
        <v>56</v>
      </c>
      <c r="B38" s="15" t="s">
        <v>57</v>
      </c>
      <c r="C38" s="14">
        <v>760</v>
      </c>
      <c r="D38" s="14">
        <v>69.09</v>
      </c>
      <c r="E38" s="14">
        <f t="shared" si="0"/>
        <v>9.090789473684211</v>
      </c>
    </row>
    <row r="39" spans="1:10" ht="25.5" x14ac:dyDescent="0.25">
      <c r="A39" s="12" t="s">
        <v>58</v>
      </c>
      <c r="B39" s="12" t="s">
        <v>59</v>
      </c>
      <c r="C39" s="13">
        <f>SUM(C43,C40)</f>
        <v>5542</v>
      </c>
      <c r="D39" s="13">
        <f>SUM(D43,D40)</f>
        <v>676.1</v>
      </c>
      <c r="E39" s="14">
        <f t="shared" si="0"/>
        <v>12.199566943341754</v>
      </c>
    </row>
    <row r="40" spans="1:10" ht="51" x14ac:dyDescent="0.25">
      <c r="A40" s="15" t="s">
        <v>60</v>
      </c>
      <c r="B40" s="15" t="s">
        <v>61</v>
      </c>
      <c r="C40" s="14">
        <f>SUM(C41:C42)</f>
        <v>2042</v>
      </c>
      <c r="D40" s="14">
        <f>SUM(D41:D42)</f>
        <v>618.70000000000005</v>
      </c>
      <c r="E40" s="14">
        <f t="shared" si="0"/>
        <v>30.298726738491677</v>
      </c>
    </row>
    <row r="41" spans="1:10" ht="51" x14ac:dyDescent="0.25">
      <c r="A41" s="15" t="s">
        <v>62</v>
      </c>
      <c r="B41" s="15" t="s">
        <v>63</v>
      </c>
      <c r="C41" s="14">
        <v>1418</v>
      </c>
      <c r="D41" s="14">
        <v>510.81</v>
      </c>
      <c r="E41" s="14">
        <f t="shared" si="0"/>
        <v>36.023272214386459</v>
      </c>
    </row>
    <row r="42" spans="1:10" ht="25.5" x14ac:dyDescent="0.25">
      <c r="A42" s="15" t="s">
        <v>64</v>
      </c>
      <c r="B42" s="15" t="s">
        <v>65</v>
      </c>
      <c r="C42" s="14">
        <v>624</v>
      </c>
      <c r="D42" s="14">
        <v>107.89</v>
      </c>
      <c r="E42" s="14">
        <f t="shared" si="0"/>
        <v>17.290064102564102</v>
      </c>
    </row>
    <row r="43" spans="1:10" ht="51" x14ac:dyDescent="0.25">
      <c r="A43" s="15" t="s">
        <v>66</v>
      </c>
      <c r="B43" s="15" t="s">
        <v>67</v>
      </c>
      <c r="C43" s="14">
        <f>SUM(C44)</f>
        <v>3500</v>
      </c>
      <c r="D43" s="14">
        <f>SUM(D44)</f>
        <v>57.4</v>
      </c>
      <c r="E43" s="14">
        <f t="shared" si="0"/>
        <v>1.6399999999999997</v>
      </c>
    </row>
    <row r="44" spans="1:10" ht="51" x14ac:dyDescent="0.25">
      <c r="A44" s="15" t="s">
        <v>68</v>
      </c>
      <c r="B44" s="15" t="s">
        <v>69</v>
      </c>
      <c r="C44" s="14">
        <v>3500</v>
      </c>
      <c r="D44" s="14">
        <v>57.4</v>
      </c>
      <c r="E44" s="14">
        <f t="shared" si="0"/>
        <v>1.6399999999999997</v>
      </c>
    </row>
    <row r="45" spans="1:10" x14ac:dyDescent="0.25">
      <c r="A45" s="12" t="s">
        <v>70</v>
      </c>
      <c r="B45" s="12" t="s">
        <v>71</v>
      </c>
      <c r="C45" s="13">
        <f>SUM(C46:C50)</f>
        <v>1146.0000000000002</v>
      </c>
      <c r="D45" s="13">
        <f>SUM(D46:D50)</f>
        <v>720.17000000000007</v>
      </c>
      <c r="E45" s="14">
        <f t="shared" si="0"/>
        <v>62.842059336823731</v>
      </c>
    </row>
    <row r="46" spans="1:10" ht="25.5" x14ac:dyDescent="0.25">
      <c r="A46" s="15" t="s">
        <v>72</v>
      </c>
      <c r="B46" s="15" t="s">
        <v>73</v>
      </c>
      <c r="C46" s="14">
        <v>536.70000000000005</v>
      </c>
      <c r="D46" s="14">
        <v>530.22</v>
      </c>
      <c r="E46" s="14">
        <f t="shared" si="0"/>
        <v>98.792621576299609</v>
      </c>
      <c r="I46" s="7"/>
      <c r="J46" s="8"/>
    </row>
    <row r="47" spans="1:10" x14ac:dyDescent="0.25">
      <c r="A47" s="15" t="s">
        <v>74</v>
      </c>
      <c r="B47" s="15" t="s">
        <v>75</v>
      </c>
      <c r="C47" s="14">
        <v>13.6</v>
      </c>
      <c r="D47" s="14">
        <v>116.21</v>
      </c>
      <c r="E47" s="14">
        <f t="shared" si="0"/>
        <v>854.48529411764707</v>
      </c>
      <c r="I47" s="7"/>
      <c r="J47" s="8"/>
    </row>
    <row r="48" spans="1:10" x14ac:dyDescent="0.25">
      <c r="A48" s="15" t="s">
        <v>76</v>
      </c>
      <c r="B48" s="15" t="s">
        <v>77</v>
      </c>
      <c r="C48" s="14">
        <v>484.8</v>
      </c>
      <c r="D48" s="14">
        <v>73.38</v>
      </c>
      <c r="E48" s="14">
        <f t="shared" si="0"/>
        <v>15.136138613861386</v>
      </c>
      <c r="I48" s="7"/>
      <c r="J48" s="8"/>
    </row>
    <row r="49" spans="1:10" x14ac:dyDescent="0.25">
      <c r="A49" s="15" t="s">
        <v>78</v>
      </c>
      <c r="B49" s="15" t="s">
        <v>79</v>
      </c>
      <c r="C49" s="14">
        <v>110.9</v>
      </c>
      <c r="D49" s="14">
        <v>0</v>
      </c>
      <c r="E49" s="14">
        <f t="shared" si="0"/>
        <v>0</v>
      </c>
      <c r="I49" s="7"/>
      <c r="J49" s="8"/>
    </row>
    <row r="50" spans="1:10" ht="38.25" x14ac:dyDescent="0.25">
      <c r="A50" s="15" t="s">
        <v>153</v>
      </c>
      <c r="B50" s="15" t="s">
        <v>154</v>
      </c>
      <c r="C50" s="14">
        <v>0</v>
      </c>
      <c r="D50" s="14">
        <v>0.36</v>
      </c>
      <c r="E50" s="14" t="e">
        <f t="shared" si="0"/>
        <v>#DIV/0!</v>
      </c>
      <c r="I50" s="7"/>
      <c r="J50" s="8"/>
    </row>
    <row r="51" spans="1:10" ht="25.5" x14ac:dyDescent="0.25">
      <c r="A51" s="12" t="s">
        <v>80</v>
      </c>
      <c r="B51" s="12" t="s">
        <v>81</v>
      </c>
      <c r="C51" s="13">
        <f>SUM(C52)</f>
        <v>1363.8</v>
      </c>
      <c r="D51" s="13">
        <f>SUM(D52)</f>
        <v>185.03</v>
      </c>
      <c r="E51" s="14">
        <f t="shared" si="0"/>
        <v>13.567238598034903</v>
      </c>
      <c r="I51" s="7"/>
      <c r="J51" s="8"/>
    </row>
    <row r="52" spans="1:10" x14ac:dyDescent="0.25">
      <c r="A52" s="15" t="s">
        <v>82</v>
      </c>
      <c r="B52" s="15" t="s">
        <v>83</v>
      </c>
      <c r="C52" s="14">
        <f>SUM(C53)</f>
        <v>1363.8</v>
      </c>
      <c r="D52" s="14">
        <f>SUM(D53)</f>
        <v>185.03</v>
      </c>
      <c r="E52" s="14">
        <f t="shared" si="0"/>
        <v>13.567238598034903</v>
      </c>
    </row>
    <row r="53" spans="1:10" ht="25.5" x14ac:dyDescent="0.25">
      <c r="A53" s="15" t="s">
        <v>84</v>
      </c>
      <c r="B53" s="15" t="s">
        <v>85</v>
      </c>
      <c r="C53" s="14">
        <v>1363.8</v>
      </c>
      <c r="D53" s="14">
        <v>185.03</v>
      </c>
      <c r="E53" s="14">
        <f t="shared" si="0"/>
        <v>13.567238598034903</v>
      </c>
    </row>
    <row r="54" spans="1:10" x14ac:dyDescent="0.25">
      <c r="A54" s="12" t="s">
        <v>86</v>
      </c>
      <c r="B54" s="12" t="s">
        <v>87</v>
      </c>
      <c r="C54" s="13">
        <f>SUM(C55:C56)</f>
        <v>178.5</v>
      </c>
      <c r="D54" s="13">
        <f>SUM(D55:D56)</f>
        <v>44.39</v>
      </c>
      <c r="E54" s="14">
        <f t="shared" si="0"/>
        <v>24.868347338935575</v>
      </c>
    </row>
    <row r="55" spans="1:10" ht="51" x14ac:dyDescent="0.25">
      <c r="A55" s="15" t="s">
        <v>88</v>
      </c>
      <c r="B55" s="15" t="s">
        <v>89</v>
      </c>
      <c r="C55" s="14">
        <v>170</v>
      </c>
      <c r="D55" s="14">
        <v>42.26</v>
      </c>
      <c r="E55" s="14">
        <f t="shared" si="0"/>
        <v>24.858823529411765</v>
      </c>
    </row>
    <row r="56" spans="1:10" ht="25.5" x14ac:dyDescent="0.25">
      <c r="A56" s="15" t="s">
        <v>90</v>
      </c>
      <c r="B56" s="15" t="s">
        <v>91</v>
      </c>
      <c r="C56" s="14">
        <f>SUM(C57)</f>
        <v>8.5</v>
      </c>
      <c r="D56" s="14">
        <f>SUM(D57)</f>
        <v>2.13</v>
      </c>
      <c r="E56" s="14">
        <f t="shared" si="0"/>
        <v>25.058823529411761</v>
      </c>
    </row>
    <row r="57" spans="1:10" ht="25.5" x14ac:dyDescent="0.25">
      <c r="A57" s="15" t="s">
        <v>92</v>
      </c>
      <c r="B57" s="15" t="s">
        <v>93</v>
      </c>
      <c r="C57" s="14">
        <v>8.5</v>
      </c>
      <c r="D57" s="14">
        <v>2.13</v>
      </c>
      <c r="E57" s="14">
        <f t="shared" si="0"/>
        <v>25.058823529411761</v>
      </c>
    </row>
    <row r="58" spans="1:10" x14ac:dyDescent="0.25">
      <c r="A58" s="12" t="s">
        <v>94</v>
      </c>
      <c r="B58" s="12" t="s">
        <v>95</v>
      </c>
      <c r="C58" s="13">
        <f>SUM(C59:C61)</f>
        <v>6</v>
      </c>
      <c r="D58" s="13">
        <f>SUM(D59:D61)+D63</f>
        <v>4.5599999999999996</v>
      </c>
      <c r="E58" s="14">
        <f t="shared" si="0"/>
        <v>75.999999999999986</v>
      </c>
    </row>
    <row r="59" spans="1:10" ht="51" x14ac:dyDescent="0.25">
      <c r="A59" s="15" t="s">
        <v>96</v>
      </c>
      <c r="B59" s="15" t="s">
        <v>97</v>
      </c>
      <c r="C59" s="14">
        <v>1</v>
      </c>
      <c r="D59" s="14">
        <v>0</v>
      </c>
      <c r="E59" s="14">
        <f t="shared" si="0"/>
        <v>0</v>
      </c>
    </row>
    <row r="60" spans="1:10" ht="63.75" x14ac:dyDescent="0.25">
      <c r="A60" s="15" t="s">
        <v>158</v>
      </c>
      <c r="B60" s="15" t="s">
        <v>167</v>
      </c>
      <c r="C60" s="14">
        <v>0</v>
      </c>
      <c r="D60" s="14">
        <v>0.06</v>
      </c>
      <c r="E60" s="14">
        <v>0</v>
      </c>
    </row>
    <row r="61" spans="1:10" ht="63.75" x14ac:dyDescent="0.25">
      <c r="A61" s="15" t="s">
        <v>98</v>
      </c>
      <c r="B61" s="15" t="s">
        <v>99</v>
      </c>
      <c r="C61" s="14">
        <f>SUM(C62)</f>
        <v>5</v>
      </c>
      <c r="D61" s="14">
        <f>SUM(D62)</f>
        <v>0</v>
      </c>
      <c r="E61" s="14">
        <f t="shared" si="0"/>
        <v>0</v>
      </c>
      <c r="I61" s="7"/>
      <c r="J61" s="8"/>
    </row>
    <row r="62" spans="1:10" ht="51" x14ac:dyDescent="0.25">
      <c r="A62" s="15" t="s">
        <v>100</v>
      </c>
      <c r="B62" s="15" t="s">
        <v>101</v>
      </c>
      <c r="C62" s="14">
        <v>5</v>
      </c>
      <c r="D62" s="14">
        <v>0</v>
      </c>
      <c r="E62" s="14">
        <f t="shared" si="0"/>
        <v>0</v>
      </c>
      <c r="I62" s="7"/>
      <c r="J62" s="8"/>
    </row>
    <row r="63" spans="1:10" ht="38.25" x14ac:dyDescent="0.25">
      <c r="A63" s="15" t="s">
        <v>159</v>
      </c>
      <c r="B63" s="15" t="s">
        <v>166</v>
      </c>
      <c r="C63" s="14">
        <v>0</v>
      </c>
      <c r="D63" s="14">
        <v>4.5</v>
      </c>
      <c r="E63" s="14">
        <v>0</v>
      </c>
      <c r="I63" s="7"/>
      <c r="J63" s="8"/>
    </row>
    <row r="64" spans="1:10" x14ac:dyDescent="0.25">
      <c r="A64" s="12" t="s">
        <v>94</v>
      </c>
      <c r="B64" s="12" t="s">
        <v>155</v>
      </c>
      <c r="C64" s="13">
        <f>SUM(C66)</f>
        <v>0</v>
      </c>
      <c r="D64" s="13">
        <f>SUM(D65:D66)</f>
        <v>-4</v>
      </c>
      <c r="E64" s="14">
        <v>0</v>
      </c>
      <c r="I64" s="7"/>
      <c r="J64" s="8"/>
    </row>
    <row r="65" spans="1:10" x14ac:dyDescent="0.25">
      <c r="A65" s="15" t="s">
        <v>160</v>
      </c>
      <c r="B65" s="15" t="s">
        <v>161</v>
      </c>
      <c r="C65" s="13">
        <v>0</v>
      </c>
      <c r="D65" s="14">
        <v>-30</v>
      </c>
      <c r="E65" s="14"/>
      <c r="I65" s="7"/>
      <c r="J65" s="8"/>
    </row>
    <row r="66" spans="1:10" x14ac:dyDescent="0.25">
      <c r="A66" s="15" t="s">
        <v>156</v>
      </c>
      <c r="B66" s="15" t="s">
        <v>157</v>
      </c>
      <c r="C66" s="14">
        <v>0</v>
      </c>
      <c r="D66" s="14">
        <v>26</v>
      </c>
      <c r="E66" s="14">
        <v>0</v>
      </c>
      <c r="I66" s="7"/>
      <c r="J66" s="8"/>
    </row>
    <row r="67" spans="1:10" x14ac:dyDescent="0.25">
      <c r="A67" s="12" t="s">
        <v>102</v>
      </c>
      <c r="B67" s="12" t="s">
        <v>103</v>
      </c>
      <c r="C67" s="13">
        <f>C68+C88</f>
        <v>339633.39999999997</v>
      </c>
      <c r="D67" s="13">
        <f>D68+D88+D90</f>
        <v>73095.839999999997</v>
      </c>
      <c r="E67" s="14">
        <f t="shared" si="0"/>
        <v>21.521982231429536</v>
      </c>
      <c r="I67" s="7"/>
      <c r="J67" s="8"/>
    </row>
    <row r="68" spans="1:10" ht="25.5" x14ac:dyDescent="0.25">
      <c r="A68" s="12" t="s">
        <v>104</v>
      </c>
      <c r="B68" s="12" t="s">
        <v>105</v>
      </c>
      <c r="C68" s="13">
        <f>C69+C72+C79+C85</f>
        <v>335633.39999999997</v>
      </c>
      <c r="D68" s="13">
        <f>D69+D72+D79+D85</f>
        <v>89253.34</v>
      </c>
      <c r="E68" s="14">
        <f t="shared" si="0"/>
        <v>26.59250837371966</v>
      </c>
      <c r="I68" s="7"/>
      <c r="J68" s="8"/>
    </row>
    <row r="69" spans="1:10" x14ac:dyDescent="0.25">
      <c r="A69" s="15" t="s">
        <v>106</v>
      </c>
      <c r="B69" s="15" t="s">
        <v>107</v>
      </c>
      <c r="C69" s="14">
        <f>SUM(C70:C71)</f>
        <v>197284</v>
      </c>
      <c r="D69" s="14">
        <f>SUM(D70:D71)</f>
        <v>64325</v>
      </c>
      <c r="E69" s="14">
        <f t="shared" si="0"/>
        <v>32.605279698302951</v>
      </c>
      <c r="I69" s="7"/>
      <c r="J69" s="8"/>
    </row>
    <row r="70" spans="1:10" ht="25.5" x14ac:dyDescent="0.25">
      <c r="A70" s="15" t="s">
        <v>108</v>
      </c>
      <c r="B70" s="15" t="s">
        <v>109</v>
      </c>
      <c r="C70" s="14">
        <v>104070</v>
      </c>
      <c r="D70" s="14">
        <v>26019</v>
      </c>
      <c r="E70" s="14">
        <f t="shared" si="0"/>
        <v>25.001441337561261</v>
      </c>
    </row>
    <row r="71" spans="1:10" ht="25.5" x14ac:dyDescent="0.25">
      <c r="A71" s="15" t="s">
        <v>110</v>
      </c>
      <c r="B71" s="15" t="s">
        <v>111</v>
      </c>
      <c r="C71" s="14">
        <v>93214</v>
      </c>
      <c r="D71" s="14">
        <v>38306</v>
      </c>
      <c r="E71" s="14">
        <f t="shared" si="0"/>
        <v>41.094685347694551</v>
      </c>
    </row>
    <row r="72" spans="1:10" ht="25.5" x14ac:dyDescent="0.25">
      <c r="A72" s="15" t="s">
        <v>112</v>
      </c>
      <c r="B72" s="15" t="s">
        <v>113</v>
      </c>
      <c r="C72" s="14">
        <f>SUM(C73:C78)</f>
        <v>17667.8</v>
      </c>
      <c r="D72" s="14">
        <f>SUM(D73:D78)</f>
        <v>389.53</v>
      </c>
      <c r="E72" s="14">
        <f t="shared" si="0"/>
        <v>2.204745355958297</v>
      </c>
    </row>
    <row r="73" spans="1:10" ht="51" x14ac:dyDescent="0.25">
      <c r="A73" s="15" t="s">
        <v>114</v>
      </c>
      <c r="B73" s="15" t="s">
        <v>115</v>
      </c>
      <c r="C73" s="14">
        <v>1568.7</v>
      </c>
      <c r="D73" s="14">
        <v>0</v>
      </c>
      <c r="E73" s="14">
        <f t="shared" si="0"/>
        <v>0</v>
      </c>
    </row>
    <row r="74" spans="1:10" ht="25.5" x14ac:dyDescent="0.25">
      <c r="A74" s="15" t="s">
        <v>116</v>
      </c>
      <c r="B74" s="15" t="s">
        <v>117</v>
      </c>
      <c r="C74" s="14">
        <v>1677.7</v>
      </c>
      <c r="D74" s="14">
        <v>0</v>
      </c>
      <c r="E74" s="14">
        <f t="shared" si="0"/>
        <v>0</v>
      </c>
    </row>
    <row r="75" spans="1:10" ht="38.25" x14ac:dyDescent="0.25">
      <c r="A75" s="15" t="s">
        <v>118</v>
      </c>
      <c r="B75" s="15" t="s">
        <v>119</v>
      </c>
      <c r="C75" s="14">
        <v>656</v>
      </c>
      <c r="D75" s="14">
        <v>0</v>
      </c>
      <c r="E75" s="14">
        <f t="shared" si="0"/>
        <v>0</v>
      </c>
    </row>
    <row r="76" spans="1:10" ht="38.25" x14ac:dyDescent="0.25">
      <c r="A76" s="15" t="s">
        <v>120</v>
      </c>
      <c r="B76" s="15" t="s">
        <v>121</v>
      </c>
      <c r="C76" s="14">
        <v>1765</v>
      </c>
      <c r="D76" s="14">
        <v>0</v>
      </c>
      <c r="E76" s="14">
        <f t="shared" si="0"/>
        <v>0</v>
      </c>
    </row>
    <row r="77" spans="1:10" x14ac:dyDescent="0.25">
      <c r="A77" s="15" t="s">
        <v>122</v>
      </c>
      <c r="B77" s="15" t="s">
        <v>123</v>
      </c>
      <c r="C77" s="14">
        <v>26.3</v>
      </c>
      <c r="D77" s="14">
        <v>0</v>
      </c>
      <c r="E77" s="14">
        <f t="shared" si="0"/>
        <v>0</v>
      </c>
    </row>
    <row r="78" spans="1:10" x14ac:dyDescent="0.25">
      <c r="A78" s="15" t="s">
        <v>124</v>
      </c>
      <c r="B78" s="15" t="s">
        <v>125</v>
      </c>
      <c r="C78" s="14">
        <v>11974.1</v>
      </c>
      <c r="D78" s="14">
        <v>389.53</v>
      </c>
      <c r="E78" s="14">
        <f t="shared" si="0"/>
        <v>3.2531046174660307</v>
      </c>
    </row>
    <row r="79" spans="1:10" x14ac:dyDescent="0.25">
      <c r="A79" s="15" t="s">
        <v>126</v>
      </c>
      <c r="B79" s="15" t="s">
        <v>127</v>
      </c>
      <c r="C79" s="14">
        <f>SUM(C80:C84)</f>
        <v>110497.8</v>
      </c>
      <c r="D79" s="14">
        <f>SUM(D80:D84)</f>
        <v>23758.95</v>
      </c>
      <c r="E79" s="14">
        <f t="shared" ref="E79:E89" si="1">D79/C79*100</f>
        <v>21.501740306141841</v>
      </c>
    </row>
    <row r="80" spans="1:10" ht="25.5" x14ac:dyDescent="0.25">
      <c r="A80" s="15" t="s">
        <v>128</v>
      </c>
      <c r="B80" s="15" t="s">
        <v>129</v>
      </c>
      <c r="C80" s="14">
        <v>12003.1</v>
      </c>
      <c r="D80" s="14">
        <v>1664.09</v>
      </c>
      <c r="E80" s="14">
        <f t="shared" si="1"/>
        <v>13.863835175912889</v>
      </c>
    </row>
    <row r="81" spans="1:5" ht="25.5" x14ac:dyDescent="0.25">
      <c r="A81" s="15" t="s">
        <v>130</v>
      </c>
      <c r="B81" s="15" t="s">
        <v>131</v>
      </c>
      <c r="C81" s="14">
        <v>577.9</v>
      </c>
      <c r="D81" s="14">
        <v>63.58</v>
      </c>
      <c r="E81" s="14">
        <f t="shared" si="1"/>
        <v>11.001903443502336</v>
      </c>
    </row>
    <row r="82" spans="1:5" ht="38.25" x14ac:dyDescent="0.25">
      <c r="A82" s="15" t="s">
        <v>132</v>
      </c>
      <c r="B82" s="15" t="s">
        <v>133</v>
      </c>
      <c r="C82" s="14">
        <v>43.5</v>
      </c>
      <c r="D82" s="14">
        <v>0</v>
      </c>
      <c r="E82" s="14">
        <f t="shared" si="1"/>
        <v>0</v>
      </c>
    </row>
    <row r="83" spans="1:5" ht="25.5" x14ac:dyDescent="0.25">
      <c r="A83" s="15" t="s">
        <v>134</v>
      </c>
      <c r="B83" s="15" t="s">
        <v>135</v>
      </c>
      <c r="C83" s="14">
        <v>388.2</v>
      </c>
      <c r="D83" s="14">
        <v>97.05</v>
      </c>
      <c r="E83" s="14">
        <f t="shared" si="1"/>
        <v>25</v>
      </c>
    </row>
    <row r="84" spans="1:5" ht="25.5" x14ac:dyDescent="0.25">
      <c r="A84" s="15" t="s">
        <v>136</v>
      </c>
      <c r="B84" s="15" t="s">
        <v>137</v>
      </c>
      <c r="C84" s="14">
        <v>97485.1</v>
      </c>
      <c r="D84" s="14">
        <v>21934.23</v>
      </c>
      <c r="E84" s="14">
        <f t="shared" si="1"/>
        <v>22.500084628317556</v>
      </c>
    </row>
    <row r="85" spans="1:5" x14ac:dyDescent="0.25">
      <c r="A85" s="15" t="s">
        <v>138</v>
      </c>
      <c r="B85" s="15" t="s">
        <v>139</v>
      </c>
      <c r="C85" s="14">
        <f>SUM(C86:C87)</f>
        <v>10183.799999999999</v>
      </c>
      <c r="D85" s="14">
        <f>SUM(D86:D87)</f>
        <v>779.86</v>
      </c>
      <c r="E85" s="14">
        <f t="shared" si="1"/>
        <v>7.6578487401559343</v>
      </c>
    </row>
    <row r="86" spans="1:5" ht="38.25" x14ac:dyDescent="0.25">
      <c r="A86" s="15" t="s">
        <v>140</v>
      </c>
      <c r="B86" s="15" t="s">
        <v>141</v>
      </c>
      <c r="C86" s="14">
        <v>3124.8</v>
      </c>
      <c r="D86" s="14">
        <v>779.86</v>
      </c>
      <c r="E86" s="14">
        <f t="shared" si="1"/>
        <v>24.95711725550435</v>
      </c>
    </row>
    <row r="87" spans="1:5" ht="38.25" x14ac:dyDescent="0.25">
      <c r="A87" s="15" t="s">
        <v>142</v>
      </c>
      <c r="B87" s="15" t="s">
        <v>143</v>
      </c>
      <c r="C87" s="14">
        <v>7059</v>
      </c>
      <c r="D87" s="14">
        <v>0</v>
      </c>
      <c r="E87" s="14">
        <f t="shared" si="1"/>
        <v>0</v>
      </c>
    </row>
    <row r="88" spans="1:5" x14ac:dyDescent="0.25">
      <c r="A88" s="12" t="s">
        <v>144</v>
      </c>
      <c r="B88" s="12" t="s">
        <v>145</v>
      </c>
      <c r="C88" s="13">
        <f>SUM(C89)</f>
        <v>4000</v>
      </c>
      <c r="D88" s="13">
        <f>SUM(D89)</f>
        <v>4080</v>
      </c>
      <c r="E88" s="14">
        <f t="shared" si="1"/>
        <v>102</v>
      </c>
    </row>
    <row r="89" spans="1:5" x14ac:dyDescent="0.25">
      <c r="A89" s="15" t="s">
        <v>146</v>
      </c>
      <c r="B89" s="15" t="s">
        <v>147</v>
      </c>
      <c r="C89" s="14">
        <v>4000</v>
      </c>
      <c r="D89" s="14">
        <v>4080</v>
      </c>
      <c r="E89" s="14">
        <f t="shared" si="1"/>
        <v>102</v>
      </c>
    </row>
    <row r="90" spans="1:5" ht="25.5" x14ac:dyDescent="0.25">
      <c r="A90" s="12" t="s">
        <v>162</v>
      </c>
      <c r="B90" s="12" t="s">
        <v>163</v>
      </c>
      <c r="C90" s="13">
        <f>SUM(C91)</f>
        <v>0</v>
      </c>
      <c r="D90" s="13">
        <f>SUM(D91)</f>
        <v>-20237.5</v>
      </c>
      <c r="E90" s="14">
        <v>0</v>
      </c>
    </row>
    <row r="91" spans="1:5" ht="25.5" x14ac:dyDescent="0.25">
      <c r="A91" s="15" t="s">
        <v>164</v>
      </c>
      <c r="B91" s="15" t="s">
        <v>165</v>
      </c>
      <c r="C91" s="14">
        <v>0</v>
      </c>
      <c r="D91" s="14">
        <v>-20237.5</v>
      </c>
      <c r="E91" s="14">
        <v>0</v>
      </c>
    </row>
  </sheetData>
  <mergeCells count="5">
    <mergeCell ref="C1:E1"/>
    <mergeCell ref="C2:E2"/>
    <mergeCell ref="C3:E3"/>
    <mergeCell ref="C4:E4"/>
    <mergeCell ref="A6:E6"/>
  </mergeCells>
  <printOptions horizontalCentered="1"/>
  <pageMargins left="0" right="0" top="0.39370078740157483" bottom="0.39370078740157483" header="0" footer="0.51181102362204722"/>
  <pageSetup paperSize="9" scale="59" firstPageNumber="3" fitToHeight="0" orientation="portrait" useFirstPageNumber="1" verticalDpi="0" r:id="rId1"/>
  <headerFooter>
    <oddHeader>&amp;"Times New Roman"&amp;10&amp;K000000&amp;P</oddHead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Report</vt:lpstr>
      <vt:lpstr>__bookmark_1</vt:lpstr>
      <vt:lpstr>__bookmark_2</vt:lpstr>
      <vt:lpstr>Report!Заголовки_для_печати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2022-04-14T04:41:57Z</cp:lastPrinted>
  <dcterms:created xsi:type="dcterms:W3CDTF">2022-04-11T00:28:36Z</dcterms:created>
  <dcterms:modified xsi:type="dcterms:W3CDTF">2024-04-01T06:30:23Z</dcterms:modified>
</cp:coreProperties>
</file>