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0" yWindow="0" windowWidth="28800" windowHeight="10845"/>
  </bookViews>
  <sheets>
    <sheet name="Report" sheetId="1" r:id="rId1"/>
  </sheets>
  <externalReferences>
    <externalReference r:id="rId2"/>
  </externalReferences>
  <definedNames>
    <definedName name="__bookmark_1">Report!#REF!</definedName>
    <definedName name="__bookmark_2">Report!$A$10:$E$85</definedName>
  </definedNames>
  <calcPr calcId="162913" refMode="R1C1"/>
</workbook>
</file>

<file path=xl/calcChain.xml><?xml version="1.0" encoding="utf-8"?>
<calcChain xmlns="http://schemas.openxmlformats.org/spreadsheetml/2006/main">
  <c r="D52" i="1" l="1"/>
  <c r="D65" i="1"/>
  <c r="D80" i="1"/>
  <c r="D66" i="1" s="1"/>
  <c r="E86" i="1"/>
  <c r="E87" i="1"/>
  <c r="E88" i="1"/>
  <c r="D88" i="1"/>
  <c r="D87" i="1"/>
  <c r="D86" i="1"/>
  <c r="D83" i="1" l="1"/>
  <c r="D82" i="1"/>
  <c r="E80" i="1"/>
  <c r="D79" i="1"/>
  <c r="D78" i="1"/>
  <c r="E78" i="1" s="1"/>
  <c r="D76" i="1"/>
  <c r="E76" i="1" s="1"/>
  <c r="D75" i="1"/>
  <c r="E75" i="1" s="1"/>
  <c r="D74" i="1"/>
  <c r="E74" i="1" s="1"/>
  <c r="D73" i="1"/>
  <c r="E73" i="1" s="1"/>
  <c r="D72" i="1"/>
  <c r="D71" i="1"/>
  <c r="E71" i="1" s="1"/>
  <c r="D70" i="1"/>
  <c r="E70" i="1" s="1"/>
  <c r="D67" i="1"/>
  <c r="E67" i="1" s="1"/>
  <c r="D69" i="1"/>
  <c r="E69" i="1" s="1"/>
  <c r="D68" i="1"/>
  <c r="E64" i="1"/>
  <c r="E63" i="1"/>
  <c r="E62" i="1"/>
  <c r="D62" i="1"/>
  <c r="D63" i="1"/>
  <c r="D64" i="1"/>
  <c r="D60" i="1"/>
  <c r="D59" i="1" s="1"/>
  <c r="D61" i="1"/>
  <c r="E61" i="1" s="1"/>
  <c r="D57" i="1"/>
  <c r="E57" i="1" s="1"/>
  <c r="D53" i="1"/>
  <c r="D49" i="1"/>
  <c r="E49" i="1" s="1"/>
  <c r="D48" i="1"/>
  <c r="D47" i="1"/>
  <c r="D45" i="1"/>
  <c r="E45" i="1" s="1"/>
  <c r="D43" i="1"/>
  <c r="E43" i="1" s="1"/>
  <c r="D42" i="1"/>
  <c r="E39" i="1"/>
  <c r="D38" i="1"/>
  <c r="D37" i="1" s="1"/>
  <c r="E37" i="1" s="1"/>
  <c r="D36" i="1"/>
  <c r="E36" i="1" s="1"/>
  <c r="D35" i="1"/>
  <c r="E35" i="1" s="1"/>
  <c r="D33" i="1"/>
  <c r="D32" i="1" s="1"/>
  <c r="E32" i="1" s="1"/>
  <c r="D30" i="1"/>
  <c r="E30" i="1" s="1"/>
  <c r="D28" i="1"/>
  <c r="E28" i="1" s="1"/>
  <c r="D27" i="1"/>
  <c r="E27" i="1" s="1"/>
  <c r="D26" i="1"/>
  <c r="E26" i="1" s="1"/>
  <c r="D25" i="1"/>
  <c r="E25" i="1" s="1"/>
  <c r="D23" i="1"/>
  <c r="E23" i="1" s="1"/>
  <c r="D22" i="1"/>
  <c r="E22" i="1" s="1"/>
  <c r="D21" i="1"/>
  <c r="E21" i="1" s="1"/>
  <c r="D20" i="1"/>
  <c r="E20" i="1" s="1"/>
  <c r="D18" i="1"/>
  <c r="E18" i="1" s="1"/>
  <c r="D17" i="1"/>
  <c r="E17" i="1" s="1"/>
  <c r="D16" i="1"/>
  <c r="E16" i="1" s="1"/>
  <c r="D15" i="1"/>
  <c r="E15" i="1" s="1"/>
  <c r="D14" i="1"/>
  <c r="E14" i="1" s="1"/>
  <c r="E85" i="1"/>
  <c r="E84" i="1"/>
  <c r="E83" i="1"/>
  <c r="E82" i="1"/>
  <c r="E81" i="1"/>
  <c r="E79" i="1"/>
  <c r="E77" i="1"/>
  <c r="E72" i="1"/>
  <c r="E68" i="1"/>
  <c r="E66" i="1"/>
  <c r="E65" i="1"/>
  <c r="E50" i="1"/>
  <c r="E48" i="1"/>
  <c r="E47" i="1"/>
  <c r="E42" i="1"/>
  <c r="E29" i="1"/>
  <c r="D58" i="1" l="1"/>
  <c r="E58" i="1" s="1"/>
  <c r="E59" i="1"/>
  <c r="E60" i="1"/>
  <c r="D46" i="1"/>
  <c r="E46" i="1" s="1"/>
  <c r="E38" i="1"/>
  <c r="D56" i="1"/>
  <c r="D44" i="1"/>
  <c r="E44" i="1" s="1"/>
  <c r="E53" i="1"/>
  <c r="D41" i="1"/>
  <c r="D24" i="1"/>
  <c r="E24" i="1" s="1"/>
  <c r="D34" i="1"/>
  <c r="E34" i="1" s="1"/>
  <c r="E33" i="1"/>
  <c r="D19" i="1"/>
  <c r="E19" i="1" s="1"/>
  <c r="D13" i="1"/>
  <c r="E13" i="1" s="1"/>
  <c r="D55" i="1" l="1"/>
  <c r="E56" i="1"/>
  <c r="E41" i="1"/>
  <c r="D40" i="1"/>
  <c r="E40" i="1" s="1"/>
  <c r="D31" i="1"/>
  <c r="E31" i="1" s="1"/>
  <c r="E55" i="1" l="1"/>
  <c r="D54" i="1"/>
  <c r="E54" i="1" l="1"/>
  <c r="D51" i="1" l="1"/>
  <c r="E52" i="1"/>
  <c r="E51" i="1" l="1"/>
  <c r="D12" i="1"/>
  <c r="D11" i="1" l="1"/>
  <c r="E11" i="1" s="1"/>
  <c r="E12" i="1"/>
</calcChain>
</file>

<file path=xl/sharedStrings.xml><?xml version="1.0" encoding="utf-8"?>
<sst xmlns="http://schemas.openxmlformats.org/spreadsheetml/2006/main" count="167" uniqueCount="167">
  <si>
    <t>Код</t>
  </si>
  <si>
    <t>Наименование дохода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</si>
  <si>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</si>
  <si>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</si>
  <si>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</si>
  <si>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</si>
  <si>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</si>
  <si>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</si>
  <si>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</si>
  <si>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</si>
  <si>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</si>
  <si>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</si>
  <si>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</si>
  <si>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</si>
  <si>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</si>
  <si>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</si>
  <si>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</si>
  <si>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</si>
  <si>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</si>
  <si>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</si>
  <si>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</si>
  <si>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</si>
  <si>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</si>
  <si>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</si>
  <si>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</si>
  <si>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</si>
  <si>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</si>
  <si>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</si>
  <si>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</si>
  <si>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</si>
  <si>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</si>
  <si>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</si>
  <si>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</si>
  <si>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</si>
  <si>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</si>
  <si>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1 05 04010 02 0000 110</t>
  </si>
  <si>
    <t>Налог, взимаемый в связи с применением патентной системы налогообложения, зачисляемый в бюджеты городских округов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</si>
  <si>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</si>
  <si>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</si>
  <si>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</si>
  <si>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</si>
  <si>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</si>
  <si>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</si>
  <si>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1 06 06000 00 0000 110</t>
  </si>
  <si>
    <t>Земельный налог</t>
  </si>
  <si>
    <t>1 06 06032 14 0000 110</t>
  </si>
  <si>
    <t>Земельный налог с организаций, обладающих земельным участком, расположенным в границах муниципальных округов</t>
  </si>
  <si>
    <t>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</si>
  <si>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</si>
  <si>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</si>
  <si>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</si>
  <si>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</si>
  <si>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</si>
  <si>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</si>
  <si>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</si>
  <si>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</si>
  <si>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</si>
  <si>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</si>
  <si>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</si>
  <si>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1 11 05074 14 0000 120</t>
  </si>
  <si>
    <t>Доходы от сдачи в аренду имущества, составляющего казну муниципальных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</si>
  <si>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</si>
  <si>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</si>
  <si>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</si>
  <si>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</si>
  <si>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</si>
  <si>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</si>
  <si>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</si>
  <si>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</si>
  <si>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</si>
  <si>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</si>
  <si>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</si>
  <si>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</si>
  <si>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</si>
  <si>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</si>
  <si>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</si>
  <si>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</si>
  <si>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</si>
  <si>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</si>
  <si>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1 13 01994 14 0000 130</t>
  </si>
  <si>
    <t>Прочие доходы от оказания платных услуг (работ) получателями средств бюджетов муниципальных округов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</si>
  <si>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</si>
  <si>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</si>
  <si>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</si>
  <si>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</si>
  <si>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</si>
  <si>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</si>
  <si>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2 02 15001 14 0000 150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</si>
  <si>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</si>
  <si>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</si>
  <si>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</si>
  <si>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</si>
  <si>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</si>
  <si>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2 02 25213 14 0000 150</t>
  </si>
  <si>
    <t>Субсидии бюджетам муниципальных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</si>
  <si>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2 02 25304 14 0000 150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</si>
  <si>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</si>
  <si>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2 02 29999 14 0000 150</t>
  </si>
  <si>
    <t>Прочие субсидии бюджетам муниципальных округов</t>
  </si>
  <si>
    <t>2 02 30000 00 0000 150</t>
  </si>
  <si>
    <t>Субвенции бюджетам бюджетной системы Российской Федерации</t>
  </si>
  <si>
    <t>2 02 30024 14 0000 150</t>
  </si>
  <si>
    <t>Субвенции бюджетам муниципальных округов на выполнение передаваемых полномочий субъектов Российской Федерации</t>
  </si>
  <si>
    <t>2 02 35118 14 0000 150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</si>
  <si>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</si>
  <si>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2 02 35120 14 0000 150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</si>
  <si>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</si>
  <si>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2 02 35930 14 0000 150</t>
  </si>
  <si>
    <t>Субвенции бюджетам муниципальных округов на государственную регистрацию актов гражданского состояния</t>
  </si>
  <si>
    <t>2 02 36900 14 0000 150</t>
  </si>
  <si>
    <t>Единая субвенция бюджетам муниципальных округов из бюджета субъекта Российской Федерации</t>
  </si>
  <si>
    <t>2 02 40000 00 0000 150</t>
  </si>
  <si>
    <t>Иные межбюджетные трансферты</t>
  </si>
  <si>
    <t>2 02 45179 14 0000 150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</si>
  <si>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</si>
  <si>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</si>
  <si>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</si>
  <si>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2 02 45505 14 0000 150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</si>
  <si>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</si>
  <si>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2 07 00000 00 0000 000</t>
  </si>
  <si>
    <t>ПРОЧИЕ БЕЗВОЗМЕЗДНЫЕ ПОСТУПЛЕНИЯ</t>
  </si>
  <si>
    <t>2 07 04050 14 0000 150</t>
  </si>
  <si>
    <t>Прочие безвозмездные поступления в бюджеты муниципальных округов</t>
  </si>
  <si>
    <t>Приложение № 1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</si>
  <si>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</si>
  <si>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</si>
  <si>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</si>
  <si>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</si>
  <si>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(руб.)</t>
  </si>
  <si>
    <t>% исполнения</t>
  </si>
  <si>
    <t>План на                              2023 год</t>
  </si>
  <si>
    <t>Исполнение на                   01.07.2023 г.</t>
  </si>
  <si>
    <t>ИСПОЛНЕНИЕ БЮДЖЕТА МУНИЦИПАЛЬНОГО ОБРАЗОВАНИЯ "СРЕДНЕКАНСКИЙ МУНИЦИПАЛЬНЫЙ ОКРУГ МАГАДАНСКОЙ ОБЛАСТИ" ПО ДОХОДА ЗА 6 МЕСЯЦЕВ 2023 ГОДА</t>
  </si>
  <si>
    <t>1 03 02 261 01 0000 110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</si>
  <si>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</si>
  <si>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Единый налог на вмененный доход для отдельных видов деятельности</t>
  </si>
  <si>
    <t>1 05 02 010 02 0000 110</t>
  </si>
  <si>
    <t>1 08 07 150 01 0000 110</t>
  </si>
  <si>
    <t>Государственная пошлина за выдачу разрешения на установку рекламной конструкции</t>
  </si>
  <si>
    <t>ДОХОДЫ ОТ ПРОДАЖИ МАТЕРИАЛЬНЫХ И НЕМАТЕРИАЛЬНЫХ АКТИВОВ</t>
  </si>
  <si>
    <t xml:space="preserve"> 1 14 00 000 00 0000 000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</si>
  <si>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</si>
  <si>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</si>
  <si>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</si>
  <si>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1 14 06 000 00 0000 430</t>
  </si>
  <si>
    <t>1 14 06 010 00 0000 430</t>
  </si>
  <si>
    <t>1 14 06 012 14 0000 430</t>
  </si>
  <si>
    <t>ШТРАФЫ, САНКЦИИ, ВОЗМЕЩЕНИЕ УЩЕРБА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</si>
  <si>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</si>
  <si>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</si>
  <si>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</si>
  <si>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1 16 00 000 00 0000 000</t>
  </si>
  <si>
    <t>1 16 01 000 01 0000 140</t>
  </si>
  <si>
    <t>1 16 01 050 01 0000 140</t>
  </si>
  <si>
    <t>1 16 01 053 01 0000 140</t>
  </si>
  <si>
    <t>ПРОЧИЕ НЕНАЛОГОВЫЕ ДОХОДЫ</t>
  </si>
  <si>
    <t>Невыясненные поступления</t>
  </si>
  <si>
    <t>Невыясненные поступления, зачисляемые в бюджеты муниципальных округов</t>
  </si>
  <si>
    <t>1 17 00 000 00 0000 000</t>
  </si>
  <si>
    <t>1 17 01 000 00 0000 180</t>
  </si>
  <si>
    <t>1 17 01 040 14 0000 180</t>
  </si>
  <si>
    <t>2 19 00 000 00 0000 000</t>
  </si>
  <si>
    <t>2 19 00 000 14 0000 150</t>
  </si>
  <si>
    <t>2 19 60 010 14 0000 150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</si>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</sst>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32">
    <xf numFmtId="0" fontId="0" fillId="0" borderId="0" xfId="0"/>
    <xf numFmtId="0" fontId="20" fillId="0" borderId="0" xfId="43" applyFont="1" applyFill="1"/>
    <xf numFmtId="0" fontId="20" fillId="0" borderId="0" xfId="43" applyFont="1" applyFill="1" applyAlignment="1">
      <alignment wrapText="1"/>
    </xf>
    <xf numFmtId="0" fontId="21" fillId="0" borderId="0" xfId="43" applyFont="1" applyFill="1" applyAlignment="1">
      <alignment vertical="center" wrapText="1"/>
    </xf>
    <xf numFmtId="0" fontId="21" fillId="0" borderId="0" xfId="43" applyFont="1" applyFill="1" applyAlignment="1">
      <alignment wrapText="1"/>
    </xf>
    <xf numFmtId="0" fontId="22" fillId="0" borderId="0" xfId="0" applyNumberFormat="1" applyFont="1" applyFill="1" applyBorder="1" applyAlignment="1" applyProtection="1">
      <alignment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24" fillId="0" borderId="11" xfId="0" applyNumberFormat="1" applyFont="1" applyFill="1" applyBorder="1" applyAlignment="1" applyProtection="1">
      <alignment horizontal="left" vertical="top" wrapText="1"/>
    </xf>
    <xf numFmtId="4" fontId="24" fillId="0" borderId="11" xfId="0" applyNumberFormat="1" applyFont="1" applyFill="1" applyBorder="1" applyAlignment="1" applyProtection="1">
      <alignment horizontal="right" vertical="top" wrapText="1"/>
    </xf>
    <xf numFmtId="0" fontId="26" fillId="0" borderId="11" xfId="0" applyNumberFormat="1" applyFont="1" applyFill="1" applyBorder="1" applyAlignment="1" applyProtection="1">
      <alignment horizontal="left" vertical="top" wrapText="1"/>
    </xf>
    <xf numFmtId="4" fontId="26" fillId="0" borderId="11" xfId="0" applyNumberFormat="1" applyFont="1" applyFill="1" applyBorder="1" applyAlignment="1" applyProtection="1">
      <alignment horizontal="right" vertical="top" wrapText="1"/>
    </xf>
    <xf numFmtId="4" fontId="24" fillId="0" borderId="11" xfId="0" applyNumberFormat="1" applyFont="1" applyFill="1" applyBorder="1" applyAlignment="1" applyProtection="1">
      <alignment horizontal="center" vertical="top" wrapText="1"/>
    </xf>
    <xf numFmtId="4" fontId="26" fillId="0" borderId="11" xfId="0" applyNumberFormat="1" applyFont="1" applyFill="1" applyBorder="1" applyAlignment="1" applyProtection="1">
      <alignment horizontal="center" vertical="top" wrapText="1"/>
    </xf>
    <xf numFmtId="0" fontId="27" fillId="0" borderId="0" xfId="0" applyFont="1"/>
    <xf numFmtId="0" fontId="26" fillId="0" borderId="10" xfId="0" applyNumberFormat="1" applyFont="1" applyFill="1" applyBorder="1" applyAlignment="1" applyProtection="1">
      <alignment horizontal="left" vertical="top" wrapText="1"/>
    </xf>
    <xf numFmtId="4" fontId="26" fillId="0" borderId="10" xfId="0" applyNumberFormat="1" applyFont="1" applyFill="1" applyBorder="1" applyAlignment="1" applyProtection="1">
      <alignment horizontal="right" vertical="top" wrapText="1"/>
    </xf>
    <xf numFmtId="4" fontId="26" fillId="0" borderId="10" xfId="0" applyNumberFormat="1" applyFont="1" applyFill="1" applyBorder="1" applyAlignment="1" applyProtection="1">
      <alignment horizontal="center" vertical="top" wrapText="1"/>
    </xf>
    <xf numFmtId="0" fontId="28" fillId="0" borderId="12" xfId="0" applyFont="1" applyBorder="1"/>
    <xf numFmtId="0" fontId="28" fillId="0" borderId="12" xfId="0" applyFont="1" applyBorder="1" applyAlignment="1">
      <alignment wrapText="1"/>
    </xf>
    <xf numFmtId="0" fontId="28" fillId="0" borderId="12" xfId="0" applyFont="1" applyBorder="1" applyAlignment="1">
      <alignment horizontal="right" vertical="center"/>
    </xf>
    <xf numFmtId="4" fontId="26" fillId="0" borderId="12" xfId="0" applyNumberFormat="1" applyFont="1" applyFill="1" applyBorder="1" applyAlignment="1" applyProtection="1">
      <alignment horizontal="center" vertical="top" wrapText="1"/>
    </xf>
    <xf numFmtId="0" fontId="29" fillId="0" borderId="12" xfId="0" applyFont="1" applyBorder="1"/>
    <xf numFmtId="0" fontId="29" fillId="0" borderId="12" xfId="0" applyFont="1" applyBorder="1" applyAlignment="1">
      <alignment wrapText="1"/>
    </xf>
    <xf numFmtId="0" fontId="29" fillId="0" borderId="12" xfId="0" applyFont="1" applyBorder="1" applyAlignment="1">
      <alignment horizontal="right" vertical="center"/>
    </xf>
    <xf numFmtId="4" fontId="24" fillId="0" borderId="12" xfId="0" applyNumberFormat="1" applyFont="1" applyFill="1" applyBorder="1" applyAlignment="1" applyProtection="1">
      <alignment horizontal="center" vertical="top" wrapText="1"/>
    </xf>
    <xf numFmtId="0" fontId="21" fillId="0" borderId="0" xfId="43" applyFont="1" applyFill="1" applyAlignment="1">
      <alignment horizontal="right" vertical="center"/>
    </xf>
    <xf numFmtId="0" fontId="20" fillId="0" borderId="0" xfId="43" applyFont="1" applyFill="1" applyAlignment="1">
      <alignment horizontal="right"/>
    </xf>
    <xf numFmtId="0" fontId="20" fillId="0" borderId="0" xfId="43" applyFont="1" applyFill="1" applyAlignment="1">
      <alignment horizontal="right" wrapText="1"/>
    </xf>
    <xf numFmtId="0" fontId="21" fillId="0" borderId="0" xfId="43" applyFont="1" applyFill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76;&#1084;&#1080;&#1085;&#1080;&#1089;&#1090;&#1088;&#1072;&#1090;&#1086;&#1088;\Downloads\0503317%2020230701%20&#1057;&#1088;&#1077;&#1076;&#1085;&#1077;&#1082;&#1072;&#1085;&#1089;&#1082;&#1080;&#1081;%20&#1084;&#1091;&#1085;&#1080;&#1094;&#1080;&#1087;&#1072;&#1083;&#1100;&#1085;&#1099;&#1081;%20&#1086;&#1082;&#1088;&#1091;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>
        <row r="21">
          <cell r="E21">
            <v>46985283.659999996</v>
          </cell>
        </row>
        <row r="22">
          <cell r="E22">
            <v>0</v>
          </cell>
        </row>
        <row r="23">
          <cell r="E23">
            <v>-1999.12</v>
          </cell>
        </row>
        <row r="24">
          <cell r="E24">
            <v>78231.3</v>
          </cell>
        </row>
        <row r="25">
          <cell r="E25">
            <v>12981.89</v>
          </cell>
        </row>
        <row r="29">
          <cell r="E29">
            <v>1804069.22</v>
          </cell>
        </row>
        <row r="31">
          <cell r="E31">
            <v>9377.41</v>
          </cell>
        </row>
        <row r="33">
          <cell r="E33">
            <v>1911262.62</v>
          </cell>
        </row>
        <row r="35">
          <cell r="E35">
            <v>-225094.09</v>
          </cell>
        </row>
        <row r="37">
          <cell r="E37">
            <v>2231268.52</v>
          </cell>
        </row>
        <row r="39">
          <cell r="E39">
            <v>1141818.26</v>
          </cell>
        </row>
        <row r="41">
          <cell r="E41">
            <v>1089450.26</v>
          </cell>
        </row>
        <row r="43">
          <cell r="E43">
            <v>-45463.85</v>
          </cell>
        </row>
        <row r="47">
          <cell r="E47">
            <v>77203.259999999995</v>
          </cell>
        </row>
        <row r="50">
          <cell r="E50">
            <v>11946.68</v>
          </cell>
        </row>
        <row r="53">
          <cell r="E53">
            <v>463273.65</v>
          </cell>
        </row>
        <row r="55">
          <cell r="E55">
            <v>4638.03</v>
          </cell>
        </row>
        <row r="58">
          <cell r="E58">
            <v>264643.88</v>
          </cell>
        </row>
        <row r="63">
          <cell r="E63">
            <v>5575202.1699999999</v>
          </cell>
        </row>
        <row r="66">
          <cell r="E66">
            <v>194541.13</v>
          </cell>
        </row>
        <row r="69">
          <cell r="E69">
            <v>214993.27</v>
          </cell>
        </row>
        <row r="72">
          <cell r="E72">
            <v>86779.9</v>
          </cell>
        </row>
        <row r="73">
          <cell r="E73">
            <v>271983.17</v>
          </cell>
        </row>
        <row r="75">
          <cell r="E75">
            <v>138989.15</v>
          </cell>
        </row>
        <row r="80">
          <cell r="E80">
            <v>371558.46</v>
          </cell>
        </row>
        <row r="84">
          <cell r="E84">
            <v>39509.870000000003</v>
          </cell>
        </row>
        <row r="88">
          <cell r="E88">
            <v>825</v>
          </cell>
        </row>
        <row r="91">
          <cell r="E91">
            <v>21456</v>
          </cell>
        </row>
        <row r="95">
          <cell r="E95">
            <v>60716000</v>
          </cell>
        </row>
        <row r="98">
          <cell r="E98">
            <v>46984000</v>
          </cell>
        </row>
        <row r="99">
          <cell r="E99">
            <v>4721676.03</v>
          </cell>
        </row>
        <row r="101">
          <cell r="E101">
            <v>36876.28</v>
          </cell>
        </row>
        <row r="103">
          <cell r="E103">
            <v>931111.1</v>
          </cell>
        </row>
        <row r="105">
          <cell r="E105">
            <v>3753688.65</v>
          </cell>
        </row>
        <row r="106">
          <cell r="E106">
            <v>70636882.010000005</v>
          </cell>
        </row>
        <row r="107">
          <cell r="E107">
            <v>1928171.17</v>
          </cell>
        </row>
        <row r="109">
          <cell r="E109">
            <v>180251.26</v>
          </cell>
        </row>
        <row r="114">
          <cell r="E114">
            <v>240881.66</v>
          </cell>
        </row>
        <row r="116">
          <cell r="E116">
            <v>68287577.920000002</v>
          </cell>
        </row>
        <row r="120">
          <cell r="E120">
            <v>1998063.74</v>
          </cell>
        </row>
        <row r="123">
          <cell r="E123">
            <v>1531969.2</v>
          </cell>
        </row>
        <row r="129">
          <cell r="E129">
            <v>-3063.83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view="pageBreakPreview" topLeftCell="A24" zoomScale="60" zoomScaleNormal="100" workbookViewId="0">
      <selection activeCell="D53" sqref="D53"/>
    </sheetView>
  </sheetViews>
  <sheetFormatPr defaultRowHeight="15" x14ac:dyDescent="0.25"/>
  <cols>
    <col min="1" max="1" width="19.85546875" customWidth="1"/>
    <col min="2" max="2" width="50" customWidth="1"/>
    <col min="3" max="4" width="19.42578125" bestFit="1" customWidth="1"/>
    <col min="5" max="5" width="10.42578125" customWidth="1"/>
    <col min="6" max="6" width="54.42578125" customWidth="1"/>
  </cols>
  <sheetData>
    <row r="1" spans="1:5" ht="15.75" x14ac:dyDescent="0.25">
      <c r="A1" s="1"/>
      <c r="B1" s="2"/>
      <c r="C1" s="28" t="s">
        <v>123</v>
      </c>
      <c r="D1" s="28"/>
      <c r="E1" s="28"/>
    </row>
    <row r="2" spans="1:5" ht="15.75" x14ac:dyDescent="0.25">
      <c r="A2" s="1"/>
      <c r="B2" s="2"/>
      <c r="C2" s="29" t="s">
        <v>124</v>
      </c>
      <c r="D2" s="29"/>
      <c r="E2" s="29"/>
    </row>
    <row r="3" spans="1:5" ht="15.75" x14ac:dyDescent="0.25">
      <c r="A3" s="1"/>
      <c r="B3" s="2"/>
      <c r="C3" s="29" t="s">
        <v>125</v>
      </c>
      <c r="D3" s="29"/>
      <c r="E3" s="29"/>
    </row>
    <row r="4" spans="1:5" ht="15.75" x14ac:dyDescent="0.25">
      <c r="A4" s="1"/>
      <c r="B4" s="2"/>
      <c r="C4" s="29" t="s">
        <v>126</v>
      </c>
      <c r="D4" s="29"/>
      <c r="E4" s="29"/>
    </row>
    <row r="5" spans="1:5" ht="15.75" x14ac:dyDescent="0.25">
      <c r="A5" s="3"/>
      <c r="B5" s="3"/>
      <c r="C5" s="30" t="s">
        <v>127</v>
      </c>
      <c r="D5" s="30"/>
      <c r="E5" s="30"/>
    </row>
    <row r="6" spans="1:5" ht="15.75" x14ac:dyDescent="0.25">
      <c r="A6" s="4"/>
      <c r="B6" s="4"/>
      <c r="C6" s="4"/>
      <c r="D6" s="4"/>
      <c r="E6" s="4"/>
    </row>
    <row r="7" spans="1:5" ht="51.75" customHeight="1" x14ac:dyDescent="0.25">
      <c r="A7" s="31" t="s">
        <v>132</v>
      </c>
      <c r="B7" s="31"/>
      <c r="C7" s="31"/>
      <c r="D7" s="31"/>
      <c r="E7" s="31"/>
    </row>
    <row r="8" spans="1:5" ht="15.75" x14ac:dyDescent="0.25">
      <c r="A8" s="5"/>
      <c r="B8" s="5"/>
      <c r="C8" s="5"/>
      <c r="D8" s="5"/>
      <c r="E8" s="6"/>
    </row>
    <row r="9" spans="1:5" ht="15.75" x14ac:dyDescent="0.25">
      <c r="A9" s="5"/>
      <c r="B9" s="5"/>
      <c r="C9" s="5"/>
      <c r="D9" s="5"/>
      <c r="E9" s="7" t="s">
        <v>128</v>
      </c>
    </row>
    <row r="10" spans="1:5" s="9" customFormat="1" ht="21" x14ac:dyDescent="0.2">
      <c r="A10" s="8" t="s">
        <v>0</v>
      </c>
      <c r="B10" s="8" t="s">
        <v>1</v>
      </c>
      <c r="C10" s="8" t="s">
        <v>130</v>
      </c>
      <c r="D10" s="8" t="s">
        <v>131</v>
      </c>
      <c r="E10" s="8" t="s">
        <v>129</v>
      </c>
    </row>
    <row r="11" spans="1:5" s="9" customFormat="1" ht="11.25" x14ac:dyDescent="0.2">
      <c r="A11" s="10"/>
      <c r="B11" s="10" t="s">
        <v>2</v>
      </c>
      <c r="C11" s="11">
        <v>549560162.89999998</v>
      </c>
      <c r="D11" s="11">
        <f>D12+D65</f>
        <v>247087988.33000001</v>
      </c>
      <c r="E11" s="14">
        <f>D11/C11*100</f>
        <v>44.961044306073738</v>
      </c>
    </row>
    <row r="12" spans="1:5" s="9" customFormat="1" ht="11.25" x14ac:dyDescent="0.2">
      <c r="A12" s="10" t="s">
        <v>3</v>
      </c>
      <c r="B12" s="10" t="s">
        <v>4</v>
      </c>
      <c r="C12" s="11">
        <v>151417300</v>
      </c>
      <c r="D12" s="11">
        <f>D13+D19+D24+D31+D37+D40+D46+D51+D54+D58+D62</f>
        <v>60502461.18</v>
      </c>
      <c r="E12" s="14">
        <f t="shared" ref="E12:E86" si="0">D12/C12*100</f>
        <v>39.957429686039838</v>
      </c>
    </row>
    <row r="13" spans="1:5" s="9" customFormat="1" ht="11.25" x14ac:dyDescent="0.2">
      <c r="A13" s="10" t="s">
        <v>5</v>
      </c>
      <c r="B13" s="10" t="s">
        <v>6</v>
      </c>
      <c r="C13" s="11">
        <v>126024000</v>
      </c>
      <c r="D13" s="11">
        <f>SUM(D14:D18)</f>
        <v>47074497.729999997</v>
      </c>
      <c r="E13" s="14">
        <f t="shared" si="0"/>
        <v>37.35359751317209</v>
      </c>
    </row>
    <row r="14" spans="1:5" s="9" customFormat="1" ht="67.5" x14ac:dyDescent="0.2">
      <c r="A14" s="12" t="s">
        <v>7</v>
      </c>
      <c r="B14" s="12" t="s">
        <v>8</v>
      </c>
      <c r="C14" s="13">
        <v>125435000</v>
      </c>
      <c r="D14" s="13">
        <f>'[1]Доходы бюджета'!$E$21</f>
        <v>46985283.659999996</v>
      </c>
      <c r="E14" s="15">
        <f t="shared" si="0"/>
        <v>37.457873528122136</v>
      </c>
    </row>
    <row r="15" spans="1:5" s="9" customFormat="1" ht="78.75" x14ac:dyDescent="0.2">
      <c r="A15" s="12" t="s">
        <v>9</v>
      </c>
      <c r="B15" s="12" t="s">
        <v>10</v>
      </c>
      <c r="C15" s="13">
        <v>97000</v>
      </c>
      <c r="D15" s="13">
        <f>'[1]Доходы бюджета'!$E$22</f>
        <v>0</v>
      </c>
      <c r="E15" s="15">
        <f t="shared" si="0"/>
        <v>0</v>
      </c>
    </row>
    <row r="16" spans="1:5" s="9" customFormat="1" ht="33.75" x14ac:dyDescent="0.2">
      <c r="A16" s="12" t="s">
        <v>11</v>
      </c>
      <c r="B16" s="12" t="s">
        <v>12</v>
      </c>
      <c r="C16" s="13">
        <v>73000</v>
      </c>
      <c r="D16" s="13">
        <f>'[1]Доходы бюджета'!$E$23</f>
        <v>-1999.12</v>
      </c>
      <c r="E16" s="15">
        <f t="shared" si="0"/>
        <v>-2.7385205479452055</v>
      </c>
    </row>
    <row r="17" spans="1:5" s="9" customFormat="1" ht="56.25" x14ac:dyDescent="0.2">
      <c r="A17" s="12" t="s">
        <v>13</v>
      </c>
      <c r="B17" s="12" t="s">
        <v>14</v>
      </c>
      <c r="C17" s="13">
        <v>286000</v>
      </c>
      <c r="D17" s="13">
        <f>'[1]Доходы бюджета'!$E$24</f>
        <v>78231.3</v>
      </c>
      <c r="E17" s="15">
        <f t="shared" si="0"/>
        <v>27.353601398601402</v>
      </c>
    </row>
    <row r="18" spans="1:5" s="9" customFormat="1" ht="90" x14ac:dyDescent="0.2">
      <c r="A18" s="12" t="s">
        <v>15</v>
      </c>
      <c r="B18" s="12" t="s">
        <v>16</v>
      </c>
      <c r="C18" s="13">
        <v>133000</v>
      </c>
      <c r="D18" s="13">
        <f>'[1]Доходы бюджета'!$E$25</f>
        <v>12981.89</v>
      </c>
      <c r="E18" s="15">
        <f t="shared" si="0"/>
        <v>9.7608195488721794</v>
      </c>
    </row>
    <row r="19" spans="1:5" s="9" customFormat="1" ht="21" x14ac:dyDescent="0.2">
      <c r="A19" s="10" t="s">
        <v>17</v>
      </c>
      <c r="B19" s="10" t="s">
        <v>18</v>
      </c>
      <c r="C19" s="11">
        <v>6422000</v>
      </c>
      <c r="D19" s="11">
        <f>SUM(D20:D23)</f>
        <v>3499615.16</v>
      </c>
      <c r="E19" s="14">
        <f t="shared" si="0"/>
        <v>54.494163189037678</v>
      </c>
    </row>
    <row r="20" spans="1:5" s="9" customFormat="1" ht="45" x14ac:dyDescent="0.2">
      <c r="A20" s="12" t="s">
        <v>19</v>
      </c>
      <c r="B20" s="12" t="s">
        <v>20</v>
      </c>
      <c r="C20" s="13">
        <v>3041800</v>
      </c>
      <c r="D20" s="13">
        <f>'[1]Доходы бюджета'!$E$29</f>
        <v>1804069.22</v>
      </c>
      <c r="E20" s="15">
        <f t="shared" si="0"/>
        <v>59.309264908935496</v>
      </c>
    </row>
    <row r="21" spans="1:5" s="9" customFormat="1" ht="56.25" x14ac:dyDescent="0.2">
      <c r="A21" s="12" t="s">
        <v>21</v>
      </c>
      <c r="B21" s="12" t="s">
        <v>22</v>
      </c>
      <c r="C21" s="13">
        <v>21100</v>
      </c>
      <c r="D21" s="13">
        <f>'[1]Доходы бюджета'!$E$31</f>
        <v>9377.41</v>
      </c>
      <c r="E21" s="15">
        <f t="shared" si="0"/>
        <v>44.442701421800948</v>
      </c>
    </row>
    <row r="22" spans="1:5" s="9" customFormat="1" ht="45" x14ac:dyDescent="0.2">
      <c r="A22" s="12" t="s">
        <v>23</v>
      </c>
      <c r="B22" s="12" t="s">
        <v>24</v>
      </c>
      <c r="C22" s="13">
        <v>3359100</v>
      </c>
      <c r="D22" s="13">
        <f>'[1]Доходы бюджета'!$E$33</f>
        <v>1911262.62</v>
      </c>
      <c r="E22" s="15">
        <f t="shared" si="0"/>
        <v>56.898056622309547</v>
      </c>
    </row>
    <row r="23" spans="1:5" s="9" customFormat="1" ht="78.75" x14ac:dyDescent="0.2">
      <c r="A23" s="12" t="s">
        <v>133</v>
      </c>
      <c r="B23" s="12" t="s">
        <v>134</v>
      </c>
      <c r="C23" s="13">
        <v>0</v>
      </c>
      <c r="D23" s="13">
        <f>'[1]Доходы бюджета'!$E$35</f>
        <v>-225094.09</v>
      </c>
      <c r="E23" s="15" t="e">
        <f t="shared" si="0"/>
        <v>#DIV/0!</v>
      </c>
    </row>
    <row r="24" spans="1:5" s="9" customFormat="1" ht="11.25" x14ac:dyDescent="0.2">
      <c r="A24" s="10" t="s">
        <v>25</v>
      </c>
      <c r="B24" s="10" t="s">
        <v>26</v>
      </c>
      <c r="C24" s="11">
        <v>6025000</v>
      </c>
      <c r="D24" s="11">
        <f>D25+D28+D29+D30</f>
        <v>2263007.9299999997</v>
      </c>
      <c r="E24" s="14">
        <f t="shared" si="0"/>
        <v>37.560297593360993</v>
      </c>
    </row>
    <row r="25" spans="1:5" s="9" customFormat="1" ht="22.5" x14ac:dyDescent="0.2">
      <c r="A25" s="12" t="s">
        <v>27</v>
      </c>
      <c r="B25" s="12" t="s">
        <v>28</v>
      </c>
      <c r="C25" s="13">
        <v>5850000</v>
      </c>
      <c r="D25" s="13">
        <f>'[1]Доходы бюджета'!$E$37</f>
        <v>2231268.52</v>
      </c>
      <c r="E25" s="15">
        <f t="shared" si="0"/>
        <v>38.141342222222221</v>
      </c>
    </row>
    <row r="26" spans="1:5" s="9" customFormat="1" ht="22.5" x14ac:dyDescent="0.2">
      <c r="A26" s="12" t="s">
        <v>29</v>
      </c>
      <c r="B26" s="12" t="s">
        <v>30</v>
      </c>
      <c r="C26" s="13">
        <v>3260000</v>
      </c>
      <c r="D26" s="13">
        <f>'[1]Доходы бюджета'!$E$39</f>
        <v>1141818.26</v>
      </c>
      <c r="E26" s="15">
        <f t="shared" si="0"/>
        <v>35.025099999999995</v>
      </c>
    </row>
    <row r="27" spans="1:5" s="9" customFormat="1" ht="45" x14ac:dyDescent="0.2">
      <c r="A27" s="12" t="s">
        <v>31</v>
      </c>
      <c r="B27" s="12" t="s">
        <v>32</v>
      </c>
      <c r="C27" s="13">
        <v>2590000</v>
      </c>
      <c r="D27" s="13">
        <f>'[1]Доходы бюджета'!$E$41</f>
        <v>1089450.26</v>
      </c>
      <c r="E27" s="15">
        <f t="shared" si="0"/>
        <v>42.063716602316603</v>
      </c>
    </row>
    <row r="28" spans="1:5" s="9" customFormat="1" ht="22.5" x14ac:dyDescent="0.2">
      <c r="A28" s="12" t="s">
        <v>136</v>
      </c>
      <c r="B28" s="12" t="s">
        <v>135</v>
      </c>
      <c r="C28" s="13">
        <v>0</v>
      </c>
      <c r="D28" s="13">
        <f>'[1]Доходы бюджета'!$E$43</f>
        <v>-45463.85</v>
      </c>
      <c r="E28" s="15" t="e">
        <f t="shared" si="0"/>
        <v>#DIV/0!</v>
      </c>
    </row>
    <row r="29" spans="1:5" s="9" customFormat="1" ht="11.25" x14ac:dyDescent="0.2">
      <c r="A29" s="12" t="s">
        <v>33</v>
      </c>
      <c r="B29" s="12" t="s">
        <v>34</v>
      </c>
      <c r="C29" s="13">
        <v>36000</v>
      </c>
      <c r="D29" s="13">
        <v>0</v>
      </c>
      <c r="E29" s="15">
        <f t="shared" si="0"/>
        <v>0</v>
      </c>
    </row>
    <row r="30" spans="1:5" s="9" customFormat="1" ht="22.5" x14ac:dyDescent="0.2">
      <c r="A30" s="12" t="s">
        <v>35</v>
      </c>
      <c r="B30" s="12" t="s">
        <v>36</v>
      </c>
      <c r="C30" s="13">
        <v>139000</v>
      </c>
      <c r="D30" s="13">
        <f>'[1]Доходы бюджета'!$E$47</f>
        <v>77203.259999999995</v>
      </c>
      <c r="E30" s="15">
        <f t="shared" si="0"/>
        <v>55.541913669064748</v>
      </c>
    </row>
    <row r="31" spans="1:5" s="9" customFormat="1" ht="11.25" x14ac:dyDescent="0.2">
      <c r="A31" s="10" t="s">
        <v>37</v>
      </c>
      <c r="B31" s="10" t="s">
        <v>38</v>
      </c>
      <c r="C31" s="11">
        <v>975000</v>
      </c>
      <c r="D31" s="11">
        <f>D32+D34</f>
        <v>479858.36000000004</v>
      </c>
      <c r="E31" s="14">
        <f t="shared" si="0"/>
        <v>49.216242051282052</v>
      </c>
    </row>
    <row r="32" spans="1:5" s="9" customFormat="1" ht="11.25" x14ac:dyDescent="0.2">
      <c r="A32" s="12" t="s">
        <v>39</v>
      </c>
      <c r="B32" s="12" t="s">
        <v>40</v>
      </c>
      <c r="C32" s="13">
        <v>243000</v>
      </c>
      <c r="D32" s="13">
        <f>D33</f>
        <v>11946.68</v>
      </c>
      <c r="E32" s="15">
        <f t="shared" si="0"/>
        <v>4.9163292181069966</v>
      </c>
    </row>
    <row r="33" spans="1:5" s="9" customFormat="1" ht="33.75" x14ac:dyDescent="0.2">
      <c r="A33" s="12" t="s">
        <v>41</v>
      </c>
      <c r="B33" s="12" t="s">
        <v>42</v>
      </c>
      <c r="C33" s="13">
        <v>243000</v>
      </c>
      <c r="D33" s="13">
        <f>'[1]Доходы бюджета'!$E$50</f>
        <v>11946.68</v>
      </c>
      <c r="E33" s="15">
        <f t="shared" si="0"/>
        <v>4.9163292181069966</v>
      </c>
    </row>
    <row r="34" spans="1:5" s="9" customFormat="1" ht="11.25" x14ac:dyDescent="0.2">
      <c r="A34" s="12" t="s">
        <v>43</v>
      </c>
      <c r="B34" s="12" t="s">
        <v>44</v>
      </c>
      <c r="C34" s="13">
        <v>732000</v>
      </c>
      <c r="D34" s="13">
        <f>D35+D36</f>
        <v>467911.68000000005</v>
      </c>
      <c r="E34" s="15">
        <f t="shared" si="0"/>
        <v>63.922360655737705</v>
      </c>
    </row>
    <row r="35" spans="1:5" s="9" customFormat="1" ht="22.5" x14ac:dyDescent="0.2">
      <c r="A35" s="12" t="s">
        <v>45</v>
      </c>
      <c r="B35" s="12" t="s">
        <v>46</v>
      </c>
      <c r="C35" s="13">
        <v>654000</v>
      </c>
      <c r="D35" s="13">
        <f>'[1]Доходы бюджета'!$E$53</f>
        <v>463273.65</v>
      </c>
      <c r="E35" s="15">
        <f t="shared" si="0"/>
        <v>70.836949541284412</v>
      </c>
    </row>
    <row r="36" spans="1:5" s="9" customFormat="1" ht="22.5" x14ac:dyDescent="0.2">
      <c r="A36" s="12" t="s">
        <v>47</v>
      </c>
      <c r="B36" s="12" t="s">
        <v>48</v>
      </c>
      <c r="C36" s="13">
        <v>78000</v>
      </c>
      <c r="D36" s="13">
        <f>'[1]Доходы бюджета'!$E$55</f>
        <v>4638.03</v>
      </c>
      <c r="E36" s="15">
        <f t="shared" si="0"/>
        <v>5.9461923076923071</v>
      </c>
    </row>
    <row r="37" spans="1:5" s="9" customFormat="1" ht="11.25" x14ac:dyDescent="0.2">
      <c r="A37" s="10" t="s">
        <v>49</v>
      </c>
      <c r="B37" s="10" t="s">
        <v>50</v>
      </c>
      <c r="C37" s="11">
        <v>677000</v>
      </c>
      <c r="D37" s="11">
        <f>D38+D39</f>
        <v>269643.88</v>
      </c>
      <c r="E37" s="14">
        <f t="shared" si="0"/>
        <v>39.829228951255544</v>
      </c>
    </row>
    <row r="38" spans="1:5" s="9" customFormat="1" ht="33.75" x14ac:dyDescent="0.2">
      <c r="A38" s="12" t="s">
        <v>51</v>
      </c>
      <c r="B38" s="12" t="s">
        <v>52</v>
      </c>
      <c r="C38" s="13">
        <v>677000</v>
      </c>
      <c r="D38" s="13">
        <f>'[1]Доходы бюджета'!$E$58</f>
        <v>264643.88</v>
      </c>
      <c r="E38" s="15">
        <f t="shared" si="0"/>
        <v>39.090676514032495</v>
      </c>
    </row>
    <row r="39" spans="1:5" s="9" customFormat="1" ht="22.5" x14ac:dyDescent="0.2">
      <c r="A39" s="12" t="s">
        <v>137</v>
      </c>
      <c r="B39" s="12" t="s">
        <v>138</v>
      </c>
      <c r="C39" s="13">
        <v>0</v>
      </c>
      <c r="D39" s="13">
        <v>5000</v>
      </c>
      <c r="E39" s="15" t="e">
        <f t="shared" si="0"/>
        <v>#DIV/0!</v>
      </c>
    </row>
    <row r="40" spans="1:5" s="9" customFormat="1" ht="31.5" x14ac:dyDescent="0.2">
      <c r="A40" s="10" t="s">
        <v>53</v>
      </c>
      <c r="B40" s="10" t="s">
        <v>54</v>
      </c>
      <c r="C40" s="11">
        <v>9567900</v>
      </c>
      <c r="D40" s="11">
        <f>D41+D44</f>
        <v>5984736.5699999994</v>
      </c>
      <c r="E40" s="14">
        <f t="shared" si="0"/>
        <v>62.550158028407473</v>
      </c>
    </row>
    <row r="41" spans="1:5" s="9" customFormat="1" ht="56.25" x14ac:dyDescent="0.2">
      <c r="A41" s="12" t="s">
        <v>55</v>
      </c>
      <c r="B41" s="12" t="s">
        <v>56</v>
      </c>
      <c r="C41" s="13">
        <v>5527500</v>
      </c>
      <c r="D41" s="13">
        <f>D42+D43</f>
        <v>5769743.2999999998</v>
      </c>
      <c r="E41" s="15">
        <f t="shared" si="0"/>
        <v>104.38251108095884</v>
      </c>
    </row>
    <row r="42" spans="1:5" s="9" customFormat="1" ht="56.25" x14ac:dyDescent="0.2">
      <c r="A42" s="12" t="s">
        <v>57</v>
      </c>
      <c r="B42" s="12" t="s">
        <v>58</v>
      </c>
      <c r="C42" s="13">
        <v>4812300</v>
      </c>
      <c r="D42" s="13">
        <f>'[1]Доходы бюджета'!$E$63</f>
        <v>5575202.1699999999</v>
      </c>
      <c r="E42" s="15">
        <f t="shared" si="0"/>
        <v>115.8531714564761</v>
      </c>
    </row>
    <row r="43" spans="1:5" s="9" customFormat="1" ht="22.5" x14ac:dyDescent="0.2">
      <c r="A43" s="12" t="s">
        <v>59</v>
      </c>
      <c r="B43" s="12" t="s">
        <v>60</v>
      </c>
      <c r="C43" s="13">
        <v>715200</v>
      </c>
      <c r="D43" s="13">
        <f>'[1]Доходы бюджета'!$E$66</f>
        <v>194541.13</v>
      </c>
      <c r="E43" s="15">
        <f t="shared" si="0"/>
        <v>27.20094099552573</v>
      </c>
    </row>
    <row r="44" spans="1:5" s="9" customFormat="1" ht="56.25" x14ac:dyDescent="0.2">
      <c r="A44" s="12" t="s">
        <v>61</v>
      </c>
      <c r="B44" s="12" t="s">
        <v>62</v>
      </c>
      <c r="C44" s="13">
        <v>4040400</v>
      </c>
      <c r="D44" s="13">
        <f>D45</f>
        <v>214993.27</v>
      </c>
      <c r="E44" s="15">
        <f t="shared" si="0"/>
        <v>5.3210887535887537</v>
      </c>
    </row>
    <row r="45" spans="1:5" s="9" customFormat="1" ht="56.25" x14ac:dyDescent="0.2">
      <c r="A45" s="12" t="s">
        <v>63</v>
      </c>
      <c r="B45" s="12" t="s">
        <v>64</v>
      </c>
      <c r="C45" s="13">
        <v>4040400</v>
      </c>
      <c r="D45" s="13">
        <f>'[1]Доходы бюджета'!$E$69</f>
        <v>214993.27</v>
      </c>
      <c r="E45" s="15">
        <f t="shared" si="0"/>
        <v>5.3210887535887537</v>
      </c>
    </row>
    <row r="46" spans="1:5" s="9" customFormat="1" ht="21" x14ac:dyDescent="0.2">
      <c r="A46" s="10" t="s">
        <v>65</v>
      </c>
      <c r="B46" s="10" t="s">
        <v>66</v>
      </c>
      <c r="C46" s="11">
        <v>762000</v>
      </c>
      <c r="D46" s="11">
        <f>SUM(D47:D50)</f>
        <v>497752.22</v>
      </c>
      <c r="E46" s="14">
        <f t="shared" si="0"/>
        <v>65.321813648293954</v>
      </c>
    </row>
    <row r="47" spans="1:5" s="9" customFormat="1" ht="22.5" x14ac:dyDescent="0.2">
      <c r="A47" s="12" t="s">
        <v>67</v>
      </c>
      <c r="B47" s="12" t="s">
        <v>68</v>
      </c>
      <c r="C47" s="13">
        <v>308700</v>
      </c>
      <c r="D47" s="13">
        <f>'[1]Доходы бюджета'!$E$72</f>
        <v>86779.9</v>
      </c>
      <c r="E47" s="15">
        <f t="shared" si="0"/>
        <v>28.111402656300616</v>
      </c>
    </row>
    <row r="48" spans="1:5" s="9" customFormat="1" ht="11.25" x14ac:dyDescent="0.2">
      <c r="A48" s="12" t="s">
        <v>69</v>
      </c>
      <c r="B48" s="12" t="s">
        <v>70</v>
      </c>
      <c r="C48" s="13">
        <v>16100</v>
      </c>
      <c r="D48" s="13">
        <f>'[1]Доходы бюджета'!$E$73</f>
        <v>271983.17</v>
      </c>
      <c r="E48" s="15">
        <f t="shared" si="0"/>
        <v>1689.3364596273291</v>
      </c>
    </row>
    <row r="49" spans="1:5" s="9" customFormat="1" ht="11.25" x14ac:dyDescent="0.2">
      <c r="A49" s="12" t="s">
        <v>71</v>
      </c>
      <c r="B49" s="12" t="s">
        <v>72</v>
      </c>
      <c r="C49" s="13">
        <v>371900</v>
      </c>
      <c r="D49" s="13">
        <f>'[1]Доходы бюджета'!$E$75</f>
        <v>138989.15</v>
      </c>
      <c r="E49" s="15">
        <f t="shared" si="0"/>
        <v>37.372721161602577</v>
      </c>
    </row>
    <row r="50" spans="1:5" s="9" customFormat="1" ht="11.25" x14ac:dyDescent="0.2">
      <c r="A50" s="12" t="s">
        <v>73</v>
      </c>
      <c r="B50" s="12" t="s">
        <v>74</v>
      </c>
      <c r="C50" s="13">
        <v>65300</v>
      </c>
      <c r="D50" s="13">
        <v>0</v>
      </c>
      <c r="E50" s="15">
        <f t="shared" si="0"/>
        <v>0</v>
      </c>
    </row>
    <row r="51" spans="1:5" s="9" customFormat="1" ht="21" x14ac:dyDescent="0.2">
      <c r="A51" s="10" t="s">
        <v>75</v>
      </c>
      <c r="B51" s="10" t="s">
        <v>76</v>
      </c>
      <c r="C51" s="11">
        <v>964400</v>
      </c>
      <c r="D51" s="11">
        <f>D52</f>
        <v>371558.46</v>
      </c>
      <c r="E51" s="14">
        <f t="shared" si="0"/>
        <v>38.527422231439239</v>
      </c>
    </row>
    <row r="52" spans="1:5" s="9" customFormat="1" ht="11.25" x14ac:dyDescent="0.2">
      <c r="A52" s="12" t="s">
        <v>77</v>
      </c>
      <c r="B52" s="12" t="s">
        <v>78</v>
      </c>
      <c r="C52" s="13">
        <v>964400</v>
      </c>
      <c r="D52" s="13">
        <f>D53</f>
        <v>371558.46</v>
      </c>
      <c r="E52" s="15">
        <f t="shared" si="0"/>
        <v>38.527422231439239</v>
      </c>
    </row>
    <row r="53" spans="1:5" s="9" customFormat="1" ht="22.5" x14ac:dyDescent="0.2">
      <c r="A53" s="12" t="s">
        <v>79</v>
      </c>
      <c r="B53" s="12" t="s">
        <v>80</v>
      </c>
      <c r="C53" s="13">
        <v>964400</v>
      </c>
      <c r="D53" s="13">
        <f>'[1]Доходы бюджета'!$E$80</f>
        <v>371558.46</v>
      </c>
      <c r="E53" s="15">
        <f t="shared" si="0"/>
        <v>38.527422231439239</v>
      </c>
    </row>
    <row r="54" spans="1:5" s="16" customFormat="1" ht="21" x14ac:dyDescent="0.2">
      <c r="A54" s="10" t="s">
        <v>140</v>
      </c>
      <c r="B54" s="10" t="s">
        <v>139</v>
      </c>
      <c r="C54" s="11">
        <v>0</v>
      </c>
      <c r="D54" s="11">
        <f>D55</f>
        <v>39509.870000000003</v>
      </c>
      <c r="E54" s="14" t="e">
        <f t="shared" si="0"/>
        <v>#DIV/0!</v>
      </c>
    </row>
    <row r="55" spans="1:5" s="9" customFormat="1" ht="22.5" x14ac:dyDescent="0.2">
      <c r="A55" s="12" t="s">
        <v>144</v>
      </c>
      <c r="B55" s="12" t="s">
        <v>141</v>
      </c>
      <c r="C55" s="13">
        <v>0</v>
      </c>
      <c r="D55" s="13">
        <f>D56</f>
        <v>39509.870000000003</v>
      </c>
      <c r="E55" s="15" t="e">
        <f t="shared" si="0"/>
        <v>#DIV/0!</v>
      </c>
    </row>
    <row r="56" spans="1:5" s="9" customFormat="1" ht="22.5" x14ac:dyDescent="0.2">
      <c r="A56" s="12" t="s">
        <v>145</v>
      </c>
      <c r="B56" s="12" t="s">
        <v>142</v>
      </c>
      <c r="C56" s="13">
        <v>0</v>
      </c>
      <c r="D56" s="13">
        <f>D57</f>
        <v>39509.870000000003</v>
      </c>
      <c r="E56" s="15" t="e">
        <f t="shared" si="0"/>
        <v>#DIV/0!</v>
      </c>
    </row>
    <row r="57" spans="1:5" s="9" customFormat="1" ht="33.75" x14ac:dyDescent="0.2">
      <c r="A57" s="12" t="s">
        <v>146</v>
      </c>
      <c r="B57" s="12" t="s">
        <v>143</v>
      </c>
      <c r="C57" s="13">
        <v>0</v>
      </c>
      <c r="D57" s="13">
        <f>'[1]Доходы бюджета'!$E$84</f>
        <v>39509.870000000003</v>
      </c>
      <c r="E57" s="15" t="e">
        <f t="shared" si="0"/>
        <v>#DIV/0!</v>
      </c>
    </row>
    <row r="58" spans="1:5" s="16" customFormat="1" ht="11.25" x14ac:dyDescent="0.2">
      <c r="A58" s="10" t="s">
        <v>151</v>
      </c>
      <c r="B58" s="10" t="s">
        <v>147</v>
      </c>
      <c r="C58" s="11">
        <v>0</v>
      </c>
      <c r="D58" s="11">
        <f>D59</f>
        <v>825</v>
      </c>
      <c r="E58" s="15" t="e">
        <f t="shared" si="0"/>
        <v>#DIV/0!</v>
      </c>
    </row>
    <row r="59" spans="1:5" s="9" customFormat="1" ht="22.5" x14ac:dyDescent="0.2">
      <c r="A59" s="12" t="s">
        <v>152</v>
      </c>
      <c r="B59" s="12" t="s">
        <v>148</v>
      </c>
      <c r="C59" s="13">
        <v>0</v>
      </c>
      <c r="D59" s="13">
        <f>D60</f>
        <v>825</v>
      </c>
      <c r="E59" s="15" t="e">
        <f t="shared" si="0"/>
        <v>#DIV/0!</v>
      </c>
    </row>
    <row r="60" spans="1:5" s="9" customFormat="1" ht="33.75" x14ac:dyDescent="0.2">
      <c r="A60" s="12" t="s">
        <v>153</v>
      </c>
      <c r="B60" s="12" t="s">
        <v>149</v>
      </c>
      <c r="C60" s="13">
        <v>0</v>
      </c>
      <c r="D60" s="13">
        <f>D61</f>
        <v>825</v>
      </c>
      <c r="E60" s="15" t="e">
        <f t="shared" si="0"/>
        <v>#DIV/0!</v>
      </c>
    </row>
    <row r="61" spans="1:5" s="9" customFormat="1" ht="56.25" x14ac:dyDescent="0.2">
      <c r="A61" s="12" t="s">
        <v>154</v>
      </c>
      <c r="B61" s="12" t="s">
        <v>150</v>
      </c>
      <c r="C61" s="13">
        <v>0</v>
      </c>
      <c r="D61" s="13">
        <f>'[1]Доходы бюджета'!$E$88</f>
        <v>825</v>
      </c>
      <c r="E61" s="15" t="e">
        <f t="shared" si="0"/>
        <v>#DIV/0!</v>
      </c>
    </row>
    <row r="62" spans="1:5" s="16" customFormat="1" ht="11.25" x14ac:dyDescent="0.2">
      <c r="A62" s="10" t="s">
        <v>158</v>
      </c>
      <c r="B62" s="10" t="s">
        <v>155</v>
      </c>
      <c r="C62" s="11">
        <v>0</v>
      </c>
      <c r="D62" s="11">
        <f>D63</f>
        <v>21456</v>
      </c>
      <c r="E62" s="14" t="e">
        <f t="shared" si="0"/>
        <v>#DIV/0!</v>
      </c>
    </row>
    <row r="63" spans="1:5" s="9" customFormat="1" ht="11.25" x14ac:dyDescent="0.2">
      <c r="A63" s="12" t="s">
        <v>159</v>
      </c>
      <c r="B63" s="12" t="s">
        <v>156</v>
      </c>
      <c r="C63" s="13">
        <v>0</v>
      </c>
      <c r="D63" s="13">
        <f>D64</f>
        <v>21456</v>
      </c>
      <c r="E63" s="15" t="e">
        <f t="shared" si="0"/>
        <v>#DIV/0!</v>
      </c>
    </row>
    <row r="64" spans="1:5" s="9" customFormat="1" ht="22.5" x14ac:dyDescent="0.2">
      <c r="A64" s="12" t="s">
        <v>160</v>
      </c>
      <c r="B64" s="12" t="s">
        <v>157</v>
      </c>
      <c r="C64" s="13">
        <v>0</v>
      </c>
      <c r="D64" s="13">
        <f>'[1]Доходы бюджета'!$E$91</f>
        <v>21456</v>
      </c>
      <c r="E64" s="15" t="e">
        <f t="shared" si="0"/>
        <v>#DIV/0!</v>
      </c>
    </row>
    <row r="65" spans="1:5" s="9" customFormat="1" ht="11.25" x14ac:dyDescent="0.2">
      <c r="A65" s="10" t="s">
        <v>81</v>
      </c>
      <c r="B65" s="10" t="s">
        <v>82</v>
      </c>
      <c r="C65" s="11">
        <v>398142862.89999998</v>
      </c>
      <c r="D65" s="11">
        <f>D66</f>
        <v>186585527.15000001</v>
      </c>
      <c r="E65" s="14">
        <f t="shared" si="0"/>
        <v>46.863963802074728</v>
      </c>
    </row>
    <row r="66" spans="1:5" s="9" customFormat="1" ht="21" x14ac:dyDescent="0.2">
      <c r="A66" s="10" t="s">
        <v>83</v>
      </c>
      <c r="B66" s="10" t="s">
        <v>84</v>
      </c>
      <c r="C66" s="11">
        <v>392059422.89999998</v>
      </c>
      <c r="D66" s="11">
        <f>D67+D70+D74+D80+D84+D86</f>
        <v>186585527.15000001</v>
      </c>
      <c r="E66" s="14">
        <f t="shared" si="0"/>
        <v>47.591134468815241</v>
      </c>
    </row>
    <row r="67" spans="1:5" s="9" customFormat="1" ht="11.25" x14ac:dyDescent="0.2">
      <c r="A67" s="12" t="s">
        <v>85</v>
      </c>
      <c r="B67" s="12" t="s">
        <v>86</v>
      </c>
      <c r="C67" s="13">
        <v>183770000</v>
      </c>
      <c r="D67" s="13">
        <f>D68+D69</f>
        <v>107700000</v>
      </c>
      <c r="E67" s="15">
        <f t="shared" si="0"/>
        <v>58.605866028187407</v>
      </c>
    </row>
    <row r="68" spans="1:5" s="9" customFormat="1" ht="33.75" x14ac:dyDescent="0.2">
      <c r="A68" s="12" t="s">
        <v>87</v>
      </c>
      <c r="B68" s="12" t="s">
        <v>88</v>
      </c>
      <c r="C68" s="13">
        <v>103231000</v>
      </c>
      <c r="D68" s="13">
        <f>'[1]Доходы бюджета'!$E$95</f>
        <v>60716000</v>
      </c>
      <c r="E68" s="15">
        <f t="shared" si="0"/>
        <v>58.815665836812578</v>
      </c>
    </row>
    <row r="69" spans="1:5" s="9" customFormat="1" ht="22.5" x14ac:dyDescent="0.2">
      <c r="A69" s="12" t="s">
        <v>89</v>
      </c>
      <c r="B69" s="12" t="s">
        <v>90</v>
      </c>
      <c r="C69" s="13">
        <v>80539000</v>
      </c>
      <c r="D69" s="13">
        <f>'[1]Доходы бюджета'!$E$98</f>
        <v>46984000</v>
      </c>
      <c r="E69" s="15">
        <f t="shared" si="0"/>
        <v>58.336954767255612</v>
      </c>
    </row>
    <row r="70" spans="1:5" s="9" customFormat="1" ht="22.5" x14ac:dyDescent="0.2">
      <c r="A70" s="12" t="s">
        <v>91</v>
      </c>
      <c r="B70" s="12" t="s">
        <v>92</v>
      </c>
      <c r="C70" s="13">
        <v>38744805.5</v>
      </c>
      <c r="D70" s="13">
        <f>'[1]Доходы бюджета'!$E$99</f>
        <v>4721676.03</v>
      </c>
      <c r="E70" s="15">
        <f t="shared" si="0"/>
        <v>12.18660403392656</v>
      </c>
    </row>
    <row r="71" spans="1:5" s="9" customFormat="1" ht="45" x14ac:dyDescent="0.2">
      <c r="A71" s="12" t="s">
        <v>93</v>
      </c>
      <c r="B71" s="12" t="s">
        <v>94</v>
      </c>
      <c r="C71" s="13">
        <v>1260000</v>
      </c>
      <c r="D71" s="13">
        <f>'[1]Доходы бюджета'!$E$101</f>
        <v>36876.28</v>
      </c>
      <c r="E71" s="15">
        <f t="shared" si="0"/>
        <v>2.9266888888888887</v>
      </c>
    </row>
    <row r="72" spans="1:5" s="9" customFormat="1" ht="45" x14ac:dyDescent="0.2">
      <c r="A72" s="12" t="s">
        <v>95</v>
      </c>
      <c r="B72" s="12" t="s">
        <v>96</v>
      </c>
      <c r="C72" s="13">
        <v>1676000</v>
      </c>
      <c r="D72" s="13">
        <f>'[1]Доходы бюджета'!$E$103</f>
        <v>931111.1</v>
      </c>
      <c r="E72" s="15">
        <f t="shared" si="0"/>
        <v>55.555554892601435</v>
      </c>
    </row>
    <row r="73" spans="1:5" s="9" customFormat="1" ht="11.25" x14ac:dyDescent="0.2">
      <c r="A73" s="12" t="s">
        <v>97</v>
      </c>
      <c r="B73" s="12" t="s">
        <v>98</v>
      </c>
      <c r="C73" s="13">
        <v>35808805.5</v>
      </c>
      <c r="D73" s="13">
        <f>'[1]Доходы бюджета'!$E$105</f>
        <v>3753688.65</v>
      </c>
      <c r="E73" s="15">
        <f t="shared" si="0"/>
        <v>10.482585491437295</v>
      </c>
    </row>
    <row r="74" spans="1:5" s="9" customFormat="1" ht="11.25" x14ac:dyDescent="0.2">
      <c r="A74" s="12" t="s">
        <v>99</v>
      </c>
      <c r="B74" s="12" t="s">
        <v>100</v>
      </c>
      <c r="C74" s="13">
        <v>158656612.40000001</v>
      </c>
      <c r="D74" s="13">
        <f>'[1]Доходы бюджета'!$E$106</f>
        <v>70636882.010000005</v>
      </c>
      <c r="E74" s="15">
        <f t="shared" si="0"/>
        <v>44.521864510703494</v>
      </c>
    </row>
    <row r="75" spans="1:5" s="9" customFormat="1" ht="22.5" x14ac:dyDescent="0.2">
      <c r="A75" s="12" t="s">
        <v>101</v>
      </c>
      <c r="B75" s="12" t="s">
        <v>102</v>
      </c>
      <c r="C75" s="13">
        <v>7368572.4000000004</v>
      </c>
      <c r="D75" s="13">
        <f>'[1]Доходы бюджета'!$E$107</f>
        <v>1928171.17</v>
      </c>
      <c r="E75" s="15">
        <f t="shared" si="0"/>
        <v>26.167499826696417</v>
      </c>
    </row>
    <row r="76" spans="1:5" s="9" customFormat="1" ht="33.75" x14ac:dyDescent="0.2">
      <c r="A76" s="12" t="s">
        <v>103</v>
      </c>
      <c r="B76" s="12" t="s">
        <v>104</v>
      </c>
      <c r="C76" s="13">
        <v>700900</v>
      </c>
      <c r="D76" s="13">
        <f>'[1]Доходы бюджета'!$E$109</f>
        <v>180251.26</v>
      </c>
      <c r="E76" s="15">
        <f t="shared" si="0"/>
        <v>25.717115137680125</v>
      </c>
    </row>
    <row r="77" spans="1:5" s="9" customFormat="1" ht="45" x14ac:dyDescent="0.2">
      <c r="A77" s="12" t="s">
        <v>105</v>
      </c>
      <c r="B77" s="12" t="s">
        <v>106</v>
      </c>
      <c r="C77" s="13">
        <v>3700</v>
      </c>
      <c r="D77" s="13">
        <v>0</v>
      </c>
      <c r="E77" s="15">
        <f t="shared" si="0"/>
        <v>0</v>
      </c>
    </row>
    <row r="78" spans="1:5" s="9" customFormat="1" ht="22.5" x14ac:dyDescent="0.2">
      <c r="A78" s="12" t="s">
        <v>107</v>
      </c>
      <c r="B78" s="12" t="s">
        <v>108</v>
      </c>
      <c r="C78" s="13">
        <v>423000</v>
      </c>
      <c r="D78" s="13">
        <f>'[1]Доходы бюджета'!$E$114</f>
        <v>240881.66</v>
      </c>
      <c r="E78" s="15">
        <f t="shared" si="0"/>
        <v>56.946018912529553</v>
      </c>
    </row>
    <row r="79" spans="1:5" s="9" customFormat="1" ht="22.5" x14ac:dyDescent="0.2">
      <c r="A79" s="12" t="s">
        <v>109</v>
      </c>
      <c r="B79" s="12" t="s">
        <v>110</v>
      </c>
      <c r="C79" s="13">
        <v>150160440</v>
      </c>
      <c r="D79" s="13">
        <f>'[1]Доходы бюджета'!$E$116</f>
        <v>68287577.920000002</v>
      </c>
      <c r="E79" s="15">
        <f t="shared" si="0"/>
        <v>45.476410378126225</v>
      </c>
    </row>
    <row r="80" spans="1:5" s="9" customFormat="1" ht="11.25" x14ac:dyDescent="0.2">
      <c r="A80" s="12" t="s">
        <v>111</v>
      </c>
      <c r="B80" s="12" t="s">
        <v>112</v>
      </c>
      <c r="C80" s="13">
        <v>10888005</v>
      </c>
      <c r="D80" s="13">
        <f>D81+D82+D83</f>
        <v>3530032.94</v>
      </c>
      <c r="E80" s="15">
        <f t="shared" si="0"/>
        <v>32.421301606676337</v>
      </c>
    </row>
    <row r="81" spans="1:5" s="9" customFormat="1" ht="56.25" x14ac:dyDescent="0.2">
      <c r="A81" s="12" t="s">
        <v>113</v>
      </c>
      <c r="B81" s="12" t="s">
        <v>114</v>
      </c>
      <c r="C81" s="13">
        <v>263205</v>
      </c>
      <c r="D81" s="13">
        <v>0</v>
      </c>
      <c r="E81" s="15">
        <f t="shared" si="0"/>
        <v>0</v>
      </c>
    </row>
    <row r="82" spans="1:5" s="9" customFormat="1" ht="90" x14ac:dyDescent="0.2">
      <c r="A82" s="12" t="s">
        <v>115</v>
      </c>
      <c r="B82" s="12" t="s">
        <v>116</v>
      </c>
      <c r="C82" s="13">
        <v>3124800</v>
      </c>
      <c r="D82" s="13">
        <f>'[1]Доходы бюджета'!$E$120</f>
        <v>1998063.74</v>
      </c>
      <c r="E82" s="15">
        <f t="shared" si="0"/>
        <v>63.94213197644649</v>
      </c>
    </row>
    <row r="83" spans="1:5" s="9" customFormat="1" ht="56.25" x14ac:dyDescent="0.2">
      <c r="A83" s="12" t="s">
        <v>117</v>
      </c>
      <c r="B83" s="12" t="s">
        <v>118</v>
      </c>
      <c r="C83" s="13">
        <v>7500000</v>
      </c>
      <c r="D83" s="13">
        <f>'[1]Доходы бюджета'!$E$123</f>
        <v>1531969.2</v>
      </c>
      <c r="E83" s="15">
        <f t="shared" si="0"/>
        <v>20.426255999999999</v>
      </c>
    </row>
    <row r="84" spans="1:5" s="9" customFormat="1" ht="11.25" x14ac:dyDescent="0.2">
      <c r="A84" s="10" t="s">
        <v>119</v>
      </c>
      <c r="B84" s="10" t="s">
        <v>120</v>
      </c>
      <c r="C84" s="11">
        <v>6083440</v>
      </c>
      <c r="D84" s="11">
        <v>0</v>
      </c>
      <c r="E84" s="14">
        <f t="shared" si="0"/>
        <v>0</v>
      </c>
    </row>
    <row r="85" spans="1:5" s="9" customFormat="1" ht="22.5" x14ac:dyDescent="0.2">
      <c r="A85" s="17" t="s">
        <v>121</v>
      </c>
      <c r="B85" s="17" t="s">
        <v>122</v>
      </c>
      <c r="C85" s="18">
        <v>6083440</v>
      </c>
      <c r="D85" s="18">
        <v>0</v>
      </c>
      <c r="E85" s="19">
        <f t="shared" si="0"/>
        <v>0</v>
      </c>
    </row>
    <row r="86" spans="1:5" s="16" customFormat="1" ht="32.25" x14ac:dyDescent="0.2">
      <c r="A86" s="24" t="s">
        <v>161</v>
      </c>
      <c r="B86" s="25" t="s">
        <v>164</v>
      </c>
      <c r="C86" s="26">
        <v>0</v>
      </c>
      <c r="D86" s="26">
        <f>'[1]Доходы бюджета'!$E$129</f>
        <v>-3063.83</v>
      </c>
      <c r="E86" s="27" t="e">
        <f t="shared" si="0"/>
        <v>#DIV/0!</v>
      </c>
    </row>
    <row r="87" spans="1:5" s="9" customFormat="1" ht="33.75" x14ac:dyDescent="0.2">
      <c r="A87" s="20" t="s">
        <v>162</v>
      </c>
      <c r="B87" s="21" t="s">
        <v>165</v>
      </c>
      <c r="C87" s="22">
        <v>0</v>
      </c>
      <c r="D87" s="22">
        <f>D86</f>
        <v>-3063.83</v>
      </c>
      <c r="E87" s="23" t="e">
        <f t="shared" ref="E87:E88" si="1">D87/C87*100</f>
        <v>#DIV/0!</v>
      </c>
    </row>
    <row r="88" spans="1:5" s="9" customFormat="1" ht="33.75" x14ac:dyDescent="0.2">
      <c r="A88" s="20" t="s">
        <v>163</v>
      </c>
      <c r="B88" s="21" t="s">
        <v>166</v>
      </c>
      <c r="C88" s="22">
        <v>0</v>
      </c>
      <c r="D88" s="22">
        <f>D87</f>
        <v>-3063.83</v>
      </c>
      <c r="E88" s="23" t="e">
        <f t="shared" si="1"/>
        <v>#DIV/0!</v>
      </c>
    </row>
    <row r="89" spans="1:5" s="9" customFormat="1" ht="11.25" x14ac:dyDescent="0.2"/>
    <row r="90" spans="1:5" s="9" customFormat="1" ht="11.25" x14ac:dyDescent="0.2"/>
    <row r="91" spans="1:5" s="9" customFormat="1" ht="11.25" x14ac:dyDescent="0.2"/>
    <row r="92" spans="1:5" s="9" customFormat="1" ht="11.25" x14ac:dyDescent="0.2"/>
    <row r="93" spans="1:5" s="9" customFormat="1" ht="11.25" x14ac:dyDescent="0.2"/>
    <row r="94" spans="1:5" s="9" customFormat="1" ht="11.25" x14ac:dyDescent="0.2"/>
    <row r="95" spans="1:5" s="9" customFormat="1" ht="11.25" x14ac:dyDescent="0.2"/>
    <row r="96" spans="1:5" s="9" customFormat="1" ht="11.25" x14ac:dyDescent="0.2"/>
    <row r="97" s="9" customFormat="1" ht="11.25" x14ac:dyDescent="0.2"/>
    <row r="98" s="9" customFormat="1" ht="11.25" x14ac:dyDescent="0.2"/>
    <row r="99" s="9" customFormat="1" ht="11.25" x14ac:dyDescent="0.2"/>
  </sheetData>
  <mergeCells count="6">
    <mergeCell ref="A7:E7"/>
    <mergeCell ref="C1:E1"/>
    <mergeCell ref="C2:E2"/>
    <mergeCell ref="C3:E3"/>
    <mergeCell ref="C4:E4"/>
    <mergeCell ref="C5:E5"/>
  </mergeCells>
  <pageMargins left="0.78740157480314965" right="0.19685039370078741" top="0.39370078740157483" bottom="0.39370078740157483" header="0" footer="0.51181102362204722"/>
  <pageSetup paperSize="9" scale="77" firstPageNumber="3" fitToHeight="0" orientation="portrait" useFirstPageNumber="1" horizontalDpi="0" verticalDpi="0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Report</vt:lpstr>
      <vt:lpstr>__bookmark_2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2023-07-31T20:40:07Z</cp:lastPrinted>
  <dcterms:created xsi:type="dcterms:W3CDTF">2023-07-31T06:38:52Z</dcterms:created>
  <dcterms:modified xsi:type="dcterms:W3CDTF">2023-07-31T20:40:18Z</dcterms:modified>
</cp:coreProperties>
</file>