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3\1 КВ\"/>
    </mc:Choice>
  </mc:AlternateContent>
  <bookViews>
    <workbookView xWindow="0" yWindow="0" windowWidth="28800" windowHeight="10845"/>
  </bookViews>
  <sheets>
    <sheet name="Report" sheetId="1" r:id="rId1"/>
  </sheets>
  <externalReferences>
    <externalReference r:id="rId2"/>
  </externalReferences>
  <definedNames>
    <definedName name="__bookmark_1">Report!$A$10:$E$10</definedName>
    <definedName name="__bookmark_2">Report!$A$11:$E$79</definedName>
    <definedName name="_xlnm.Print_Titles" localSheetId="0">Report!$10:$10</definedName>
    <definedName name="_xlnm.Print_Area" localSheetId="0">Report!$A$1:$E$82</definedName>
  </definedNames>
  <calcPr calcId="162913" refMode="R1C1"/>
</workbook>
</file>

<file path=xl/calcChain.xml><?xml version="1.0" encoding="utf-8"?>
<calcChain xmlns="http://schemas.openxmlformats.org/spreadsheetml/2006/main">
  <c r="E79" i="1" l="1"/>
  <c r="E78" i="1"/>
  <c r="E71" i="1"/>
  <c r="E16" i="1"/>
  <c r="D55" i="1"/>
  <c r="D58" i="1"/>
  <c r="D57" i="1" s="1"/>
  <c r="D56" i="1" s="1"/>
  <c r="D82" i="1"/>
  <c r="D81" i="1" s="1"/>
  <c r="D80" i="1" s="1"/>
  <c r="C81" i="1"/>
  <c r="C80" i="1" s="1"/>
  <c r="D77" i="1"/>
  <c r="E77" i="1" s="1"/>
  <c r="D76" i="1"/>
  <c r="E76" i="1" s="1"/>
  <c r="D75" i="1"/>
  <c r="E75" i="1" s="1"/>
  <c r="D74" i="1"/>
  <c r="E74" i="1" s="1"/>
  <c r="D73" i="1"/>
  <c r="E73" i="1" s="1"/>
  <c r="D72" i="1"/>
  <c r="E72" i="1" s="1"/>
  <c r="D70" i="1"/>
  <c r="E70" i="1" s="1"/>
  <c r="D69" i="1"/>
  <c r="E69" i="1" s="1"/>
  <c r="D68" i="1"/>
  <c r="E68" i="1" s="1"/>
  <c r="D67" i="1"/>
  <c r="E67" i="1" s="1"/>
  <c r="D66" i="1"/>
  <c r="E66" i="1" s="1"/>
  <c r="D65" i="1"/>
  <c r="E65" i="1" s="1"/>
  <c r="E63" i="1"/>
  <c r="D54" i="1"/>
  <c r="D53" i="1" s="1"/>
  <c r="C54" i="1"/>
  <c r="C53" i="1" s="1"/>
  <c r="D52" i="1"/>
  <c r="D51" i="1" s="1"/>
  <c r="D50" i="1" s="1"/>
  <c r="E50" i="1" s="1"/>
  <c r="D49" i="1"/>
  <c r="E49" i="1" s="1"/>
  <c r="D48" i="1"/>
  <c r="E48" i="1" s="1"/>
  <c r="D47" i="1"/>
  <c r="E47" i="1" s="1"/>
  <c r="D46" i="1"/>
  <c r="E46" i="1" s="1"/>
  <c r="D44" i="1"/>
  <c r="D43" i="1" s="1"/>
  <c r="E43" i="1" s="1"/>
  <c r="D42" i="1"/>
  <c r="E42" i="1" s="1"/>
  <c r="D41" i="1"/>
  <c r="E41" i="1" s="1"/>
  <c r="D40" i="1"/>
  <c r="E40" i="1" s="1"/>
  <c r="D38" i="1"/>
  <c r="D37" i="1" s="1"/>
  <c r="E37" i="1" s="1"/>
  <c r="D36" i="1"/>
  <c r="E36" i="1" s="1"/>
  <c r="D35" i="1"/>
  <c r="D33" i="1"/>
  <c r="D32" i="1" s="1"/>
  <c r="E32" i="1" s="1"/>
  <c r="D30" i="1"/>
  <c r="E30" i="1" s="1"/>
  <c r="D29" i="1"/>
  <c r="E29" i="1" s="1"/>
  <c r="D28" i="1"/>
  <c r="D27" i="1"/>
  <c r="E27" i="1" s="1"/>
  <c r="D26" i="1"/>
  <c r="E26" i="1" s="1"/>
  <c r="D23" i="1"/>
  <c r="E23" i="1" s="1"/>
  <c r="D22" i="1"/>
  <c r="E22" i="1" s="1"/>
  <c r="D21" i="1"/>
  <c r="E21" i="1" s="1"/>
  <c r="D19" i="1"/>
  <c r="E19" i="1" s="1"/>
  <c r="D18" i="1"/>
  <c r="E18" i="1" s="1"/>
  <c r="D17" i="1"/>
  <c r="E17" i="1" s="1"/>
  <c r="D15" i="1"/>
  <c r="E15" i="1" s="1"/>
  <c r="D34" i="1" l="1"/>
  <c r="D61" i="1"/>
  <c r="E61" i="1" s="1"/>
  <c r="E38" i="1"/>
  <c r="E34" i="1"/>
  <c r="D31" i="1"/>
  <c r="E31" i="1" s="1"/>
  <c r="D64" i="1"/>
  <c r="E64" i="1" s="1"/>
  <c r="D39" i="1"/>
  <c r="E39" i="1" s="1"/>
  <c r="E35" i="1"/>
  <c r="E51" i="1"/>
  <c r="E44" i="1"/>
  <c r="E52" i="1"/>
  <c r="E62" i="1"/>
  <c r="E33" i="1"/>
  <c r="D45" i="1"/>
  <c r="E45" i="1" s="1"/>
  <c r="D14" i="1"/>
  <c r="E14" i="1" s="1"/>
  <c r="D20" i="1"/>
  <c r="E20" i="1" s="1"/>
  <c r="D25" i="1"/>
  <c r="D60" i="1" l="1"/>
  <c r="E60" i="1" s="1"/>
  <c r="D24" i="1"/>
  <c r="E24" i="1" s="1"/>
  <c r="E25" i="1"/>
  <c r="D59" i="1" l="1"/>
  <c r="E59" i="1" s="1"/>
  <c r="D13" i="1"/>
  <c r="E13" i="1" l="1"/>
  <c r="D12" i="1"/>
  <c r="E12" i="1" s="1"/>
</calcChain>
</file>

<file path=xl/sharedStrings.xml><?xml version="1.0" encoding="utf-8"?>
<sst xmlns="http://schemas.openxmlformats.org/spreadsheetml/2006/main" count="159" uniqueCount="159">
  <si>
    <t>Код</t>
  </si>
  <si>
    <t>Наименование дохода</t>
  </si>
  <si>
    <t>1</t>
  </si>
  <si>
    <t>2</t>
  </si>
  <si>
    <t>3</t>
  </si>
  <si>
    <t>4</t>
  </si>
  <si>
    <t>5</t>
  </si>
  <si>
    <t>ВСЕГО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</si>
  <si>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</si>
  <si>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</si>
  <si>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</si>
  <si>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</si>
  <si>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</si>
  <si>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</si>
  <si>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</si>
  <si>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</si>
  <si>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</si>
  <si>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</si>
  <si>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1 01 02040 01 0000 110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</si>
  <si>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</si>
  <si>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</si>
  <si>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</si>
  <si>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1 03 00000 00 0000 000</t>
  </si>
  <si>
    <t>НАЛОГИ НА ТОВАРЫ (РАБОТЫ, УСЛУГИ), РЕАЛИЗУЕМЫЕ НА ТЕРРИТОРИИ РОССИЙСКОЙ ФЕДЕРАЦИИ</t>
  </si>
  <si>
    <t>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</si>
  <si>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</si>
  <si>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</si>
  <si>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</si>
  <si>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</si>
  <si>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</si>
  <si>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</si>
  <si>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</si>
  <si>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</si>
  <si>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</si>
  <si>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1 05 01011 01 0000 110</t>
  </si>
  <si>
    <t>Налог, взимаемый с налогоплательщиков, выбравших в качестве объекта налогообложения доходы</t>
  </si>
  <si>
    <t>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</si>
  <si>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</si>
  <si>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1 05 03010 01 0000 110</t>
  </si>
  <si>
    <t>Единый сельскохозяйственный налог</t>
  </si>
  <si>
    <t>1 05 04010 02 0000 110</t>
  </si>
  <si>
    <t>Налог, взимаемый в связи с применением патентной системы налогообложения, зачисляемый в бюджеты городских округов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</si>
  <si>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</si>
  <si>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</si>
  <si>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</si>
  <si>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</si>
  <si>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1 06 01020 14 0000 110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</si>
  <si>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</si>
  <si>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1 06 06000 00 0000 110</t>
  </si>
  <si>
    <t>Земельный налог</t>
  </si>
  <si>
    <t>1 06 06032 14 0000 110</t>
  </si>
  <si>
    <t>Земельный налог с организаций, обладающих земельным участком, расположенным в границах муниципальных округов</t>
  </si>
  <si>
    <t>1 06 06042 14 0000 110</t>
  </si>
  <si>
    <t>Земельный налог с физических лиц, обладающих земельным участком, расположенным в границах муниципальных округов</t>
  </si>
  <si>
    <t>1 08 00000 00 0000 000</t>
  </si>
  <si>
    <t>ГОСУДАРСТВЕННАЯ ПОШЛИНА</t>
  </si>
  <si>
    <t>1 08 03010 01 0000 110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</si>
  <si>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</si>
  <si>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</si>
  <si>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</si>
  <si>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</si>
  <si>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</si>
  <si>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1 11 05012 14 0000 120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</si>
  <si>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</si>
  <si>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1 11 05074 14 0000 120</t>
  </si>
  <si>
    <t>Доходы от сдачи в аренду имущества, составляющего казну муниципальных округов (за исключением земельных участков)</t>
  </si>
  <si>
    <t>1 11 09000 00 0000 120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</si>
  <si>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</si>
  <si>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1 11 09044 14 0000 120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</si>
  <si>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</si>
  <si>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1 12 00000 00 0000 000</t>
  </si>
  <si>
    <t>ПЛАТЕЖИ ПРИ ПОЛЬЗОВАНИИ ПРИРОДНЫМИ РЕСУРСАМИ</t>
  </si>
  <si>
    <t>1 12 01010 01 0000 120</t>
  </si>
  <si>
    <t>Плата за выбросы загрязняющих веществ в атмосферный воздух стационарными объектами</t>
  </si>
  <si>
    <t>1 12 01030 01 0000 120</t>
  </si>
  <si>
    <t>Плата за сбросы загрязняющих веществ в водные объекты</t>
  </si>
  <si>
    <t>1 12 01041 01 0000 120</t>
  </si>
  <si>
    <t>Плата за размещение отходов производства</t>
  </si>
  <si>
    <t>1 12 01042 01 0000 120</t>
  </si>
  <si>
    <t>Плата за размещение твердых коммунальных отходов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</si>
  <si>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</si>
  <si>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</si>
  <si>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</si>
  <si>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</si>
  <si>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1 13 01994 14 0000 130</t>
  </si>
  <si>
    <t>Прочие доходы от оказания платных услуг (работ) получателями средств бюджетов муниципальных округов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</si>
  <si>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</si>
  <si>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</si>
  <si>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</si>
  <si>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</si>
  <si>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2 02 10000 00 0000 150</t>
  </si>
  <si>
    <t>Дотации бюджетам бюджетной системы Российской Федерации</t>
  </si>
  <si>
    <t>2 02 15001 14 0000 150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</si>
  <si>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</si>
  <si>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2 02 15002 14 0000 150</t>
  </si>
  <si>
    <t>Дотации бюджетам муниципальных округов на поддержку мер по обеспечению сбалансированности бюджетов</t>
  </si>
  <si>
    <t>2 02 20000 00 0000 150</t>
  </si>
  <si>
    <t>Субсидии бюджетам бюджетной системы Российской Федерации (межбюджетные субсидии)</t>
  </si>
  <si>
    <t>2 02 25213 14 0000 150</t>
  </si>
  <si>
    <t>Субсидии бюджетам муниципальных округов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</si>
  <si>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2 02 25304 14 0000 150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</si>
  <si>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</si>
  <si>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2 02 29999 14 0000 150</t>
  </si>
  <si>
    <t>Прочие субсидии бюджетам муниципальных округов</t>
  </si>
  <si>
    <t>2 02 30000 00 0000 150</t>
  </si>
  <si>
    <t>Субвенции бюджетам бюджетной системы Российской Федерации</t>
  </si>
  <si>
    <t>2 02 30024 14 0000 150</t>
  </si>
  <si>
    <t>Субвенции бюджетам муниципальных округов на выполнение передаваемых полномочий субъектов Российской Федерации</t>
  </si>
  <si>
    <t>2 02 35118 14 0000 150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</si>
  <si>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</si>
  <si>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2 02 35120 14 0000 150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</si>
  <si>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</si>
  <si>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2 02 35930 14 0000 150</t>
  </si>
  <si>
    <t>Субвенции бюджетам муниципальных округов на государственную регистрацию актов гражданского состояния</t>
  </si>
  <si>
    <t>2 02 36900 14 0000 150</t>
  </si>
  <si>
    <t>Единая субвенция бюджетам муниципальных округов из бюджета субъекта Российской Федерации</t>
  </si>
  <si>
    <t>2 02 40000 00 0000 150</t>
  </si>
  <si>
    <t>Иные межбюджетные трансферты</t>
  </si>
  <si>
    <t>2 02 45179 14 0000 150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</si>
  <si>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</si>
  <si>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2 02 45303 14 0000 150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</si>
  <si>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</si>
  <si>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2 02 45505 14 0000 150</t>
  </si>
  <si>
    <t>Межбюджетные трансферты, передаваемые бюджетам муниципальных округов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</si>
  <si>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2 07 00000 00 0000 000</t>
  </si>
  <si>
    <t>ПРОЧИЕ БЕЗВОЗМЕЗДНЫЕ ПОСТУПЛЕНИЯ</t>
  </si>
  <si>
    <t>2 07 04050 14 0000 150</t>
  </si>
  <si>
    <t>Прочие безвозмездные поступления в бюджеты муниципальных округов</t>
  </si>
  <si>
    <t xml:space="preserve"> </t>
  </si>
  <si>
    <t>Единый налог на вмененный доход для отдельных видов деятельности</t>
  </si>
  <si>
    <t>1 05 02 010 02 0000 110</t>
  </si>
  <si>
    <t>ШТРАФЫ, САНКЦИИ, ВОЗМЕЩЕНИЕ УЩЕРБА</t>
  </si>
  <si>
    <t>Административные штрафы, установленные Кодексом Российской Федерации об административных правонарушениях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</si>
  <si>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</si>
  <si>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1 16 00 000 00 0000 000</t>
  </si>
  <si>
    <t>1 16 01 000 01 0000 140</t>
  </si>
  <si>
    <t>1 16 01 053 01 0000 140</t>
  </si>
  <si>
    <t>ПРОЧИЕ НЕНАЛОГОВЫЕ ДОХОДЫ</t>
  </si>
  <si>
    <t>Невыясненные поступления</t>
  </si>
  <si>
    <t>Невыясненные поступления, зачисляемые в бюджеты муниципальных округов</t>
  </si>
  <si>
    <t>1 17 00 000 00 0000 000</t>
  </si>
  <si>
    <t>1 17 01 000 00 0000 180</t>
  </si>
  <si>
    <t>1 17 01 040 14 0000 180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</si>
  <si>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</si>
  <si>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</si>
  <si>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</si>
  <si>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2 19 00 000 00 0000 000</t>
  </si>
  <si>
    <t>2 19 00 000 14 0000 150</t>
  </si>
  <si>
    <t>2 19 60 010 14 0000 150</t>
  </si>
  <si>
    <t>Приложение № 1</t>
  </si>
  <si>
    <t xml:space="preserve"> к постановлению Администрации</t>
  </si>
  <si>
    <t>от ____________________ № ____</t>
  </si>
  <si>
    <t>(руб.)</t>
  </si>
  <si>
    <t xml:space="preserve">  Среднеканского муниципального округа</t>
  </si>
  <si>
    <t>Магаданской области</t>
  </si>
  <si>
    <t>% исполнения</t>
  </si>
  <si>
    <t>План на                     2023 год</t>
  </si>
  <si>
    <t>Исполнение на                   01.04.2023 г.</t>
  </si>
  <si>
    <t>ИСПОЛНЕНИЕ БЮДЖЕТА МУНИЦИПАЛЬНОГО ОБРАЗОВАНИЯ "СРЕДНЕКАНСКИЙ МУНИЦИПАЛЬНЫЙ ОКРУГ МАГАДАНСКОЙ ОБЛАСТИ" ПО ДОХОДА ЗА I КВАРТАЛ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</si>
</sst>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</cellStyleXfs>
  <cellXfs count="22">
    <xf numFmtId="0" fontId="0" fillId="0" borderId="0" xfId="0"/>
    <xf numFmtId="0" fontId="20" fillId="0" borderId="0" xfId="43" applyFont="1" applyFill="1" applyAlignment="1">
      <alignment vertical="center" wrapText="1"/>
    </xf>
    <xf numFmtId="0" fontId="20" fillId="0" borderId="0" xfId="43" applyFont="1" applyFill="1" applyAlignment="1">
      <alignment wrapText="1"/>
    </xf>
    <xf numFmtId="0" fontId="21" fillId="0" borderId="0" xfId="43" applyFont="1" applyFill="1"/>
    <xf numFmtId="0" fontId="21" fillId="0" borderId="0" xfId="43" applyFont="1" applyFill="1" applyAlignment="1">
      <alignment wrapText="1"/>
    </xf>
    <xf numFmtId="0" fontId="23" fillId="0" borderId="0" xfId="0" applyNumberFormat="1" applyFont="1" applyFill="1" applyBorder="1" applyAlignment="1" applyProtection="1">
      <alignment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0" applyNumberFormat="1" applyFont="1" applyFill="1" applyBorder="1" applyAlignment="1" applyProtection="1">
      <alignment horizontal="right" vertical="center" wrapText="1"/>
    </xf>
    <xf numFmtId="4" fontId="25" fillId="0" borderId="10" xfId="0" applyNumberFormat="1" applyFont="1" applyFill="1" applyBorder="1" applyAlignment="1" applyProtection="1">
      <alignment horizontal="center" vertical="top" wrapText="1"/>
    </xf>
    <xf numFmtId="4" fontId="25" fillId="0" borderId="10" xfId="0" applyNumberFormat="1" applyFont="1" applyFill="1" applyBorder="1" applyAlignment="1" applyProtection="1">
      <alignment horizontal="right" vertical="top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left" vertical="top" wrapText="1"/>
    </xf>
    <xf numFmtId="4" fontId="24" fillId="0" borderId="10" xfId="0" applyNumberFormat="1" applyFont="1" applyFill="1" applyBorder="1" applyAlignment="1" applyProtection="1">
      <alignment horizontal="right" vertical="top" wrapText="1"/>
    </xf>
    <xf numFmtId="4" fontId="24" fillId="0" borderId="10" xfId="0" applyNumberFormat="1" applyFont="1" applyFill="1" applyBorder="1" applyAlignment="1" applyProtection="1">
      <alignment horizontal="center" vertical="top" wrapText="1"/>
    </xf>
    <xf numFmtId="0" fontId="25" fillId="0" borderId="10" xfId="0" applyNumberFormat="1" applyFont="1" applyFill="1" applyBorder="1" applyAlignment="1" applyProtection="1">
      <alignment horizontal="left" vertical="top" wrapText="1"/>
    </xf>
    <xf numFmtId="0" fontId="21" fillId="0" borderId="0" xfId="0" applyFont="1"/>
    <xf numFmtId="0" fontId="21" fillId="0" borderId="0" xfId="0" applyFont="1" applyAlignment="1">
      <alignment horizontal="center"/>
    </xf>
    <xf numFmtId="0" fontId="20" fillId="0" borderId="0" xfId="43" applyFont="1" applyFill="1" applyAlignment="1">
      <alignment horizontal="right" vertical="center"/>
    </xf>
    <xf numFmtId="0" fontId="21" fillId="0" borderId="0" xfId="43" applyFont="1" applyFill="1" applyAlignment="1">
      <alignment horizontal="right"/>
    </xf>
    <xf numFmtId="0" fontId="21" fillId="0" borderId="0" xfId="43" applyFont="1" applyFill="1" applyAlignment="1">
      <alignment horizontal="right" wrapText="1"/>
    </xf>
    <xf numFmtId="0" fontId="20" fillId="0" borderId="0" xfId="43" applyFont="1" applyFill="1" applyAlignment="1">
      <alignment horizontal="center" vertical="center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_Копия изменения в бюджет 2008 Сред.р. от августа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0;&#1076;&#1084;&#1080;&#1085;&#1080;&#1089;&#1090;&#1088;&#1072;&#1090;&#1086;&#1088;\Downloads\0503317%2020230401%20&#1057;&#1088;&#1077;&#1076;&#1085;&#1077;&#1082;&#1072;&#1085;&#1089;&#1082;&#1080;&#1081;%20&#1084;&#1091;&#1085;&#1080;&#1094;&#1080;&#1087;&#1072;&#1083;&#1100;&#1085;&#1099;&#1081;%20&#1086;&#1082;&#1088;&#1091;&#10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ходы бюджета"/>
      <sheetName val="Расходы бюджета"/>
      <sheetName val="Источники финансирования дефици"/>
      <sheetName val="Таблица консолидируемых расчето"/>
    </sheetNames>
    <sheetDataSet>
      <sheetData sheetId="0">
        <row r="21">
          <cell r="G21">
            <v>8554504.7100000009</v>
          </cell>
        </row>
        <row r="23">
          <cell r="F23">
            <v>-1999.12</v>
          </cell>
        </row>
        <row r="24">
          <cell r="F24">
            <v>35143.800000000003</v>
          </cell>
        </row>
        <row r="25">
          <cell r="F25">
            <v>66255</v>
          </cell>
        </row>
        <row r="28">
          <cell r="F28">
            <v>887610.01</v>
          </cell>
        </row>
        <row r="30">
          <cell r="F30">
            <v>3642.88</v>
          </cell>
        </row>
        <row r="33">
          <cell r="F33">
            <v>949089.81</v>
          </cell>
        </row>
        <row r="34">
          <cell r="F34">
            <v>-113742.63</v>
          </cell>
        </row>
        <row r="39">
          <cell r="F39">
            <v>755023.35999999999</v>
          </cell>
        </row>
        <row r="41">
          <cell r="F41">
            <v>533754.31000000006</v>
          </cell>
        </row>
        <row r="43">
          <cell r="F43">
            <v>-45463.85</v>
          </cell>
        </row>
        <row r="45">
          <cell r="F45">
            <v>0</v>
          </cell>
        </row>
        <row r="47">
          <cell r="F47">
            <v>-43876.06</v>
          </cell>
        </row>
        <row r="49">
          <cell r="F49">
            <v>10511.46</v>
          </cell>
        </row>
        <row r="53">
          <cell r="F53">
            <v>146772.65</v>
          </cell>
        </row>
        <row r="55">
          <cell r="F55">
            <v>4638.03</v>
          </cell>
        </row>
        <row r="58">
          <cell r="F58">
            <v>69434.73</v>
          </cell>
        </row>
        <row r="60">
          <cell r="F60">
            <v>2350404.7200000002</v>
          </cell>
        </row>
        <row r="62">
          <cell r="F62">
            <v>2275471.9900000002</v>
          </cell>
        </row>
        <row r="64">
          <cell r="F64">
            <v>74932.73</v>
          </cell>
        </row>
        <row r="67">
          <cell r="F67">
            <v>84458.79</v>
          </cell>
        </row>
        <row r="70">
          <cell r="F70">
            <v>68960.87</v>
          </cell>
        </row>
        <row r="71">
          <cell r="F71">
            <v>195849.64</v>
          </cell>
        </row>
        <row r="73">
          <cell r="F73">
            <v>119311.54</v>
          </cell>
        </row>
        <row r="74">
          <cell r="F74">
            <v>0</v>
          </cell>
        </row>
        <row r="78">
          <cell r="F78">
            <v>65206.38</v>
          </cell>
        </row>
        <row r="82">
          <cell r="F82">
            <v>325</v>
          </cell>
        </row>
        <row r="85">
          <cell r="F85">
            <v>3825</v>
          </cell>
        </row>
        <row r="95">
          <cell r="F95">
            <v>0</v>
          </cell>
        </row>
        <row r="97">
          <cell r="F97">
            <v>372444.44</v>
          </cell>
        </row>
        <row r="98">
          <cell r="F98">
            <v>646092.67000000004</v>
          </cell>
        </row>
        <row r="100">
          <cell r="F100">
            <v>27731395.719999999</v>
          </cell>
        </row>
        <row r="102">
          <cell r="F102">
            <v>834864.02</v>
          </cell>
        </row>
        <row r="104">
          <cell r="F104">
            <v>72451.69</v>
          </cell>
        </row>
        <row r="108">
          <cell r="F108">
            <v>109491.66</v>
          </cell>
        </row>
        <row r="109">
          <cell r="F109">
            <v>26714588.350000001</v>
          </cell>
        </row>
        <row r="111">
          <cell r="F111">
            <v>535712.02</v>
          </cell>
        </row>
        <row r="112">
          <cell r="F112">
            <v>0</v>
          </cell>
        </row>
        <row r="114">
          <cell r="F114">
            <v>535712.02</v>
          </cell>
        </row>
        <row r="117">
          <cell r="F117">
            <v>0</v>
          </cell>
        </row>
        <row r="123">
          <cell r="G123">
            <v>-3063.83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zoomScaleNormal="100" workbookViewId="0">
      <selection activeCell="A7" sqref="A7:E7"/>
    </sheetView>
  </sheetViews>
  <sheetFormatPr defaultRowHeight="15.75" x14ac:dyDescent="0.25"/>
  <cols>
    <col min="1" max="1" width="21" style="16" customWidth="1"/>
    <col min="2" max="2" width="62.28515625" style="16" customWidth="1"/>
    <col min="3" max="3" width="15.5703125" style="16" customWidth="1"/>
    <col min="4" max="4" width="13.85546875" style="16" customWidth="1"/>
    <col min="5" max="5" width="10.28515625" style="17" customWidth="1"/>
    <col min="6" max="16384" width="9.140625" style="16"/>
  </cols>
  <sheetData>
    <row r="1" spans="1:9" x14ac:dyDescent="0.25">
      <c r="A1" s="3"/>
      <c r="B1" s="4"/>
      <c r="C1" s="18" t="s">
        <v>149</v>
      </c>
      <c r="D1" s="18"/>
      <c r="E1" s="18"/>
    </row>
    <row r="2" spans="1:9" x14ac:dyDescent="0.25">
      <c r="A2" s="3"/>
      <c r="B2" s="4"/>
      <c r="C2" s="19" t="s">
        <v>150</v>
      </c>
      <c r="D2" s="19"/>
      <c r="E2" s="19"/>
    </row>
    <row r="3" spans="1:9" x14ac:dyDescent="0.25">
      <c r="A3" s="3"/>
      <c r="B3" s="4"/>
      <c r="C3" s="19" t="s">
        <v>153</v>
      </c>
      <c r="D3" s="19"/>
      <c r="E3" s="19"/>
    </row>
    <row r="4" spans="1:9" x14ac:dyDescent="0.25">
      <c r="A4" s="3"/>
      <c r="B4" s="4"/>
      <c r="C4" s="19" t="s">
        <v>154</v>
      </c>
      <c r="D4" s="19"/>
      <c r="E4" s="19"/>
    </row>
    <row r="5" spans="1:9" ht="15.75" customHeight="1" x14ac:dyDescent="0.25">
      <c r="A5" s="1"/>
      <c r="B5" s="1"/>
      <c r="C5" s="20" t="s">
        <v>151</v>
      </c>
      <c r="D5" s="20"/>
      <c r="E5" s="20"/>
    </row>
    <row r="6" spans="1:9" x14ac:dyDescent="0.25">
      <c r="A6" s="2"/>
      <c r="B6" s="2"/>
      <c r="C6" s="2"/>
      <c r="D6" s="2"/>
      <c r="E6" s="2"/>
      <c r="I6" s="16" t="s">
        <v>128</v>
      </c>
    </row>
    <row r="7" spans="1:9" ht="40.5" customHeight="1" x14ac:dyDescent="0.25">
      <c r="A7" s="21" t="s">
        <v>158</v>
      </c>
      <c r="B7" s="21"/>
      <c r="C7" s="21"/>
      <c r="D7" s="21"/>
      <c r="E7" s="21"/>
    </row>
    <row r="8" spans="1:9" x14ac:dyDescent="0.25">
      <c r="A8" s="5"/>
      <c r="B8" s="5"/>
      <c r="C8" s="5"/>
      <c r="D8" s="5"/>
      <c r="E8" s="6"/>
    </row>
    <row r="9" spans="1:9" ht="18" customHeight="1" x14ac:dyDescent="0.25">
      <c r="A9" s="5"/>
      <c r="B9" s="5"/>
      <c r="C9" s="5"/>
      <c r="D9" s="5"/>
      <c r="E9" s="7" t="s">
        <v>152</v>
      </c>
    </row>
    <row r="10" spans="1:9" ht="21" x14ac:dyDescent="0.25">
      <c r="A10" s="10" t="s">
        <v>0</v>
      </c>
      <c r="B10" s="10" t="s">
        <v>1</v>
      </c>
      <c r="C10" s="10" t="s">
        <v>156</v>
      </c>
      <c r="D10" s="10" t="s">
        <v>157</v>
      </c>
      <c r="E10" s="10" t="s">
        <v>155</v>
      </c>
    </row>
    <row r="11" spans="1:9" x14ac:dyDescent="0.25">
      <c r="A11" s="11" t="s">
        <v>2</v>
      </c>
      <c r="B11" s="11" t="s">
        <v>3</v>
      </c>
      <c r="C11" s="11" t="s">
        <v>4</v>
      </c>
      <c r="D11" s="11" t="s">
        <v>5</v>
      </c>
      <c r="E11" s="11" t="s">
        <v>6</v>
      </c>
    </row>
    <row r="12" spans="1:9" x14ac:dyDescent="0.25">
      <c r="A12" s="12"/>
      <c r="B12" s="12" t="s">
        <v>7</v>
      </c>
      <c r="C12" s="13">
        <v>544077727.89999998</v>
      </c>
      <c r="D12" s="13">
        <f>D13+D59</f>
        <v>90826222.049999997</v>
      </c>
      <c r="E12" s="14">
        <f>D12/C12*100</f>
        <v>16.693611480948842</v>
      </c>
    </row>
    <row r="13" spans="1:9" x14ac:dyDescent="0.25">
      <c r="A13" s="12" t="s">
        <v>8</v>
      </c>
      <c r="B13" s="12" t="s">
        <v>9</v>
      </c>
      <c r="C13" s="13">
        <v>149613900</v>
      </c>
      <c r="D13" s="13">
        <f>D14+D20+D24+D31+D37+D39+D45+D50+D53+D56</f>
        <v>14699641.030000005</v>
      </c>
      <c r="E13" s="14">
        <f t="shared" ref="E13:E76" si="0">D13/C13*100</f>
        <v>9.8250503663095508</v>
      </c>
    </row>
    <row r="14" spans="1:9" x14ac:dyDescent="0.25">
      <c r="A14" s="12" t="s">
        <v>10</v>
      </c>
      <c r="B14" s="12" t="s">
        <v>11</v>
      </c>
      <c r="C14" s="13">
        <v>126024000</v>
      </c>
      <c r="D14" s="13">
        <f>SUM(D15:D19)</f>
        <v>8653904.3900000025</v>
      </c>
      <c r="E14" s="14">
        <f t="shared" si="0"/>
        <v>6.8668701120421529</v>
      </c>
    </row>
    <row r="15" spans="1:9" ht="56.25" x14ac:dyDescent="0.25">
      <c r="A15" s="15" t="s">
        <v>12</v>
      </c>
      <c r="B15" s="15" t="s">
        <v>13</v>
      </c>
      <c r="C15" s="9">
        <v>125435000</v>
      </c>
      <c r="D15" s="9">
        <f>'[1]Доходы бюджета'!$G$21</f>
        <v>8554504.7100000009</v>
      </c>
      <c r="E15" s="8">
        <f t="shared" si="0"/>
        <v>6.8198706182484958</v>
      </c>
    </row>
    <row r="16" spans="1:9" ht="56.25" x14ac:dyDescent="0.25">
      <c r="A16" s="15" t="s">
        <v>14</v>
      </c>
      <c r="B16" s="15" t="s">
        <v>15</v>
      </c>
      <c r="C16" s="9">
        <v>97000</v>
      </c>
      <c r="D16" s="9">
        <v>0</v>
      </c>
      <c r="E16" s="8">
        <f t="shared" si="0"/>
        <v>0</v>
      </c>
    </row>
    <row r="17" spans="1:5" ht="22.5" x14ac:dyDescent="0.25">
      <c r="A17" s="15" t="s">
        <v>16</v>
      </c>
      <c r="B17" s="15" t="s">
        <v>17</v>
      </c>
      <c r="C17" s="9">
        <v>73000</v>
      </c>
      <c r="D17" s="9">
        <f>'[1]Доходы бюджета'!$F$23</f>
        <v>-1999.12</v>
      </c>
      <c r="E17" s="8">
        <f t="shared" si="0"/>
        <v>-2.7385205479452055</v>
      </c>
    </row>
    <row r="18" spans="1:5" ht="45" x14ac:dyDescent="0.25">
      <c r="A18" s="15" t="s">
        <v>18</v>
      </c>
      <c r="B18" s="15" t="s">
        <v>19</v>
      </c>
      <c r="C18" s="9">
        <v>286000</v>
      </c>
      <c r="D18" s="9">
        <f>'[1]Доходы бюджета'!$F$24</f>
        <v>35143.800000000003</v>
      </c>
      <c r="E18" s="8">
        <f t="shared" si="0"/>
        <v>12.288041958041958</v>
      </c>
    </row>
    <row r="19" spans="1:5" ht="67.5" x14ac:dyDescent="0.25">
      <c r="A19" s="15" t="s">
        <v>20</v>
      </c>
      <c r="B19" s="15" t="s">
        <v>21</v>
      </c>
      <c r="C19" s="9">
        <v>133000</v>
      </c>
      <c r="D19" s="9">
        <f>'[1]Доходы бюджета'!$F$25</f>
        <v>66255</v>
      </c>
      <c r="E19" s="8">
        <f t="shared" si="0"/>
        <v>49.815789473684212</v>
      </c>
    </row>
    <row r="20" spans="1:5" ht="21" x14ac:dyDescent="0.25">
      <c r="A20" s="12" t="s">
        <v>22</v>
      </c>
      <c r="B20" s="12" t="s">
        <v>23</v>
      </c>
      <c r="C20" s="13">
        <v>6422000</v>
      </c>
      <c r="D20" s="13">
        <f>SUM(D21:D23)</f>
        <v>1726600.07</v>
      </c>
      <c r="E20" s="14">
        <f t="shared" si="0"/>
        <v>26.885706477732796</v>
      </c>
    </row>
    <row r="21" spans="1:5" ht="117" customHeight="1" x14ac:dyDescent="0.25">
      <c r="A21" s="15" t="s">
        <v>24</v>
      </c>
      <c r="B21" s="15" t="s">
        <v>25</v>
      </c>
      <c r="C21" s="9">
        <v>3041800</v>
      </c>
      <c r="D21" s="9">
        <f>'[1]Доходы бюджета'!$F$28</f>
        <v>887610.01</v>
      </c>
      <c r="E21" s="8">
        <f t="shared" si="0"/>
        <v>29.180419817213494</v>
      </c>
    </row>
    <row r="22" spans="1:5" ht="45" x14ac:dyDescent="0.25">
      <c r="A22" s="15" t="s">
        <v>26</v>
      </c>
      <c r="B22" s="15" t="s">
        <v>27</v>
      </c>
      <c r="C22" s="9">
        <v>21100</v>
      </c>
      <c r="D22" s="9">
        <f>'[1]Доходы бюджета'!$F$30</f>
        <v>3642.88</v>
      </c>
      <c r="E22" s="8">
        <f t="shared" si="0"/>
        <v>17.264834123222748</v>
      </c>
    </row>
    <row r="23" spans="1:5" ht="112.5" customHeight="1" x14ac:dyDescent="0.25">
      <c r="A23" s="15" t="s">
        <v>28</v>
      </c>
      <c r="B23" s="15" t="s">
        <v>29</v>
      </c>
      <c r="C23" s="9">
        <v>3359100</v>
      </c>
      <c r="D23" s="9">
        <f>'[1]Доходы бюджета'!$F$33+'[1]Доходы бюджета'!$F$34</f>
        <v>835347.18</v>
      </c>
      <c r="E23" s="8">
        <f t="shared" si="0"/>
        <v>24.868184335089758</v>
      </c>
    </row>
    <row r="24" spans="1:5" x14ac:dyDescent="0.25">
      <c r="A24" s="12" t="s">
        <v>30</v>
      </c>
      <c r="B24" s="12" t="s">
        <v>31</v>
      </c>
      <c r="C24" s="13">
        <v>6025000</v>
      </c>
      <c r="D24" s="13">
        <f>D25+D29+D30+D28</f>
        <v>1199437.7599999998</v>
      </c>
      <c r="E24" s="14">
        <f t="shared" si="0"/>
        <v>19.907680663900411</v>
      </c>
    </row>
    <row r="25" spans="1:5" x14ac:dyDescent="0.25">
      <c r="A25" s="15" t="s">
        <v>32</v>
      </c>
      <c r="B25" s="15" t="s">
        <v>33</v>
      </c>
      <c r="C25" s="9">
        <v>5850000</v>
      </c>
      <c r="D25" s="9">
        <f>D26+D27</f>
        <v>1288777.67</v>
      </c>
      <c r="E25" s="8">
        <f t="shared" si="0"/>
        <v>22.030387521367519</v>
      </c>
    </row>
    <row r="26" spans="1:5" ht="22.5" x14ac:dyDescent="0.25">
      <c r="A26" s="15" t="s">
        <v>34</v>
      </c>
      <c r="B26" s="15" t="s">
        <v>35</v>
      </c>
      <c r="C26" s="9">
        <v>3260000</v>
      </c>
      <c r="D26" s="9">
        <f>'[1]Доходы бюджета'!$F$39</f>
        <v>755023.35999999999</v>
      </c>
      <c r="E26" s="8">
        <f t="shared" si="0"/>
        <v>23.160225766871164</v>
      </c>
    </row>
    <row r="27" spans="1:5" ht="98.25" customHeight="1" x14ac:dyDescent="0.25">
      <c r="A27" s="15" t="s">
        <v>36</v>
      </c>
      <c r="B27" s="15" t="s">
        <v>37</v>
      </c>
      <c r="C27" s="9">
        <v>2590000</v>
      </c>
      <c r="D27" s="9">
        <f>'[1]Доходы бюджета'!$F$41</f>
        <v>533754.31000000006</v>
      </c>
      <c r="E27" s="8">
        <f t="shared" si="0"/>
        <v>20.608274517374518</v>
      </c>
    </row>
    <row r="28" spans="1:5" ht="60.75" customHeight="1" x14ac:dyDescent="0.25">
      <c r="A28" s="15" t="s">
        <v>130</v>
      </c>
      <c r="B28" s="15" t="s">
        <v>129</v>
      </c>
      <c r="C28" s="9">
        <v>0</v>
      </c>
      <c r="D28" s="9">
        <f>'[1]Доходы бюджета'!$F$43</f>
        <v>-45463.85</v>
      </c>
      <c r="E28" s="8">
        <v>0</v>
      </c>
    </row>
    <row r="29" spans="1:5" ht="21.75" customHeight="1" x14ac:dyDescent="0.25">
      <c r="A29" s="15" t="s">
        <v>38</v>
      </c>
      <c r="B29" s="15" t="s">
        <v>39</v>
      </c>
      <c r="C29" s="9">
        <v>36000</v>
      </c>
      <c r="D29" s="9">
        <f>'[1]Доходы бюджета'!$F$45</f>
        <v>0</v>
      </c>
      <c r="E29" s="8">
        <f t="shared" si="0"/>
        <v>0</v>
      </c>
    </row>
    <row r="30" spans="1:5" ht="58.5" customHeight="1" x14ac:dyDescent="0.25">
      <c r="A30" s="15" t="s">
        <v>40</v>
      </c>
      <c r="B30" s="15" t="s">
        <v>41</v>
      </c>
      <c r="C30" s="9">
        <v>139000</v>
      </c>
      <c r="D30" s="9">
        <f>'[1]Доходы бюджета'!$F$47</f>
        <v>-43876.06</v>
      </c>
      <c r="E30" s="8">
        <f t="shared" si="0"/>
        <v>-31.565510791366908</v>
      </c>
    </row>
    <row r="31" spans="1:5" x14ac:dyDescent="0.25">
      <c r="A31" s="12" t="s">
        <v>42</v>
      </c>
      <c r="B31" s="12" t="s">
        <v>43</v>
      </c>
      <c r="C31" s="13">
        <v>975000</v>
      </c>
      <c r="D31" s="13">
        <f>D32+D34</f>
        <v>161922.13999999998</v>
      </c>
      <c r="E31" s="14">
        <f t="shared" si="0"/>
        <v>16.607398974358972</v>
      </c>
    </row>
    <row r="32" spans="1:5" ht="24.75" customHeight="1" x14ac:dyDescent="0.25">
      <c r="A32" s="15" t="s">
        <v>44</v>
      </c>
      <c r="B32" s="15" t="s">
        <v>45</v>
      </c>
      <c r="C32" s="9">
        <v>243000</v>
      </c>
      <c r="D32" s="9">
        <f>D33</f>
        <v>10511.46</v>
      </c>
      <c r="E32" s="8">
        <f t="shared" si="0"/>
        <v>4.3257037037037032</v>
      </c>
    </row>
    <row r="33" spans="1:5" ht="76.5" customHeight="1" x14ac:dyDescent="0.25">
      <c r="A33" s="15" t="s">
        <v>46</v>
      </c>
      <c r="B33" s="15" t="s">
        <v>47</v>
      </c>
      <c r="C33" s="9">
        <v>243000</v>
      </c>
      <c r="D33" s="9">
        <f>'[1]Доходы бюджета'!$F$49</f>
        <v>10511.46</v>
      </c>
      <c r="E33" s="8">
        <f t="shared" si="0"/>
        <v>4.3257037037037032</v>
      </c>
    </row>
    <row r="34" spans="1:5" x14ac:dyDescent="0.25">
      <c r="A34" s="15" t="s">
        <v>48</v>
      </c>
      <c r="B34" s="15" t="s">
        <v>49</v>
      </c>
      <c r="C34" s="9">
        <v>732000</v>
      </c>
      <c r="D34" s="9">
        <f>D35+D36</f>
        <v>151410.68</v>
      </c>
      <c r="E34" s="8">
        <f t="shared" si="0"/>
        <v>20.68451912568306</v>
      </c>
    </row>
    <row r="35" spans="1:5" ht="22.5" x14ac:dyDescent="0.25">
      <c r="A35" s="15" t="s">
        <v>50</v>
      </c>
      <c r="B35" s="15" t="s">
        <v>51</v>
      </c>
      <c r="C35" s="9">
        <v>654000</v>
      </c>
      <c r="D35" s="9">
        <f>'[1]Доходы бюджета'!$F$53</f>
        <v>146772.65</v>
      </c>
      <c r="E35" s="8">
        <f t="shared" si="0"/>
        <v>22.442301223241589</v>
      </c>
    </row>
    <row r="36" spans="1:5" ht="22.5" x14ac:dyDescent="0.25">
      <c r="A36" s="15" t="s">
        <v>52</v>
      </c>
      <c r="B36" s="15" t="s">
        <v>53</v>
      </c>
      <c r="C36" s="9">
        <v>78000</v>
      </c>
      <c r="D36" s="9">
        <f>'[1]Доходы бюджета'!$F$55</f>
        <v>4638.03</v>
      </c>
      <c r="E36" s="8">
        <f t="shared" si="0"/>
        <v>5.9461923076923071</v>
      </c>
    </row>
    <row r="37" spans="1:5" x14ac:dyDescent="0.25">
      <c r="A37" s="12" t="s">
        <v>54</v>
      </c>
      <c r="B37" s="12" t="s">
        <v>55</v>
      </c>
      <c r="C37" s="13">
        <v>677000</v>
      </c>
      <c r="D37" s="13">
        <f>D38</f>
        <v>69434.73</v>
      </c>
      <c r="E37" s="14">
        <f t="shared" si="0"/>
        <v>10.256237813884784</v>
      </c>
    </row>
    <row r="38" spans="1:5" ht="22.5" x14ac:dyDescent="0.25">
      <c r="A38" s="15" t="s">
        <v>56</v>
      </c>
      <c r="B38" s="15" t="s">
        <v>57</v>
      </c>
      <c r="C38" s="9">
        <v>677000</v>
      </c>
      <c r="D38" s="9">
        <f>'[1]Доходы бюджета'!$F$58</f>
        <v>69434.73</v>
      </c>
      <c r="E38" s="8">
        <f t="shared" si="0"/>
        <v>10.256237813884784</v>
      </c>
    </row>
    <row r="39" spans="1:5" ht="21" x14ac:dyDescent="0.25">
      <c r="A39" s="12" t="s">
        <v>58</v>
      </c>
      <c r="B39" s="12" t="s">
        <v>59</v>
      </c>
      <c r="C39" s="13">
        <v>7764500</v>
      </c>
      <c r="D39" s="13">
        <f>D40+D43</f>
        <v>2434863.5100000002</v>
      </c>
      <c r="E39" s="14">
        <f t="shared" si="0"/>
        <v>31.358922145662955</v>
      </c>
    </row>
    <row r="40" spans="1:5" ht="45" x14ac:dyDescent="0.25">
      <c r="A40" s="15" t="s">
        <v>60</v>
      </c>
      <c r="B40" s="15" t="s">
        <v>61</v>
      </c>
      <c r="C40" s="9">
        <v>3724100</v>
      </c>
      <c r="D40" s="9">
        <f>'[1]Доходы бюджета'!$F$60</f>
        <v>2350404.7200000002</v>
      </c>
      <c r="E40" s="8">
        <f t="shared" si="0"/>
        <v>63.113362154614535</v>
      </c>
    </row>
    <row r="41" spans="1:5" ht="45" x14ac:dyDescent="0.25">
      <c r="A41" s="15" t="s">
        <v>62</v>
      </c>
      <c r="B41" s="15" t="s">
        <v>63</v>
      </c>
      <c r="C41" s="9">
        <v>3008900</v>
      </c>
      <c r="D41" s="9">
        <f>'[1]Доходы бюджета'!$F$62</f>
        <v>2275471.9900000002</v>
      </c>
      <c r="E41" s="8">
        <f t="shared" si="0"/>
        <v>75.624713018046478</v>
      </c>
    </row>
    <row r="42" spans="1:5" ht="22.5" x14ac:dyDescent="0.25">
      <c r="A42" s="15" t="s">
        <v>64</v>
      </c>
      <c r="B42" s="15" t="s">
        <v>65</v>
      </c>
      <c r="C42" s="9">
        <v>715200</v>
      </c>
      <c r="D42" s="9">
        <f>'[1]Доходы бюджета'!$F$64</f>
        <v>74932.73</v>
      </c>
      <c r="E42" s="8">
        <f t="shared" si="0"/>
        <v>10.477171420581655</v>
      </c>
    </row>
    <row r="43" spans="1:5" ht="45" x14ac:dyDescent="0.25">
      <c r="A43" s="15" t="s">
        <v>66</v>
      </c>
      <c r="B43" s="15" t="s">
        <v>67</v>
      </c>
      <c r="C43" s="9">
        <v>4040400</v>
      </c>
      <c r="D43" s="9">
        <f>D44</f>
        <v>84458.79</v>
      </c>
      <c r="E43" s="8">
        <f t="shared" si="0"/>
        <v>2.0903571428571426</v>
      </c>
    </row>
    <row r="44" spans="1:5" ht="45" x14ac:dyDescent="0.25">
      <c r="A44" s="15" t="s">
        <v>68</v>
      </c>
      <c r="B44" s="15" t="s">
        <v>69</v>
      </c>
      <c r="C44" s="9">
        <v>4040400</v>
      </c>
      <c r="D44" s="9">
        <f>'[1]Доходы бюджета'!$F$67</f>
        <v>84458.79</v>
      </c>
      <c r="E44" s="8">
        <f t="shared" si="0"/>
        <v>2.0903571428571426</v>
      </c>
    </row>
    <row r="45" spans="1:5" x14ac:dyDescent="0.25">
      <c r="A45" s="12" t="s">
        <v>70</v>
      </c>
      <c r="B45" s="12" t="s">
        <v>71</v>
      </c>
      <c r="C45" s="13">
        <v>762000</v>
      </c>
      <c r="D45" s="13">
        <f>SUM(D46:D49)</f>
        <v>384122.05</v>
      </c>
      <c r="E45" s="14">
        <f t="shared" si="0"/>
        <v>50.409717847769031</v>
      </c>
    </row>
    <row r="46" spans="1:5" ht="22.5" x14ac:dyDescent="0.25">
      <c r="A46" s="15" t="s">
        <v>72</v>
      </c>
      <c r="B46" s="15" t="s">
        <v>73</v>
      </c>
      <c r="C46" s="9">
        <v>308700</v>
      </c>
      <c r="D46" s="9">
        <f>'[1]Доходы бюджета'!$F$70</f>
        <v>68960.87</v>
      </c>
      <c r="E46" s="8">
        <f t="shared" si="0"/>
        <v>22.339122125040493</v>
      </c>
    </row>
    <row r="47" spans="1:5" x14ac:dyDescent="0.25">
      <c r="A47" s="15" t="s">
        <v>74</v>
      </c>
      <c r="B47" s="15" t="s">
        <v>75</v>
      </c>
      <c r="C47" s="9">
        <v>16100</v>
      </c>
      <c r="D47" s="9">
        <f>'[1]Доходы бюджета'!$F$71</f>
        <v>195849.64</v>
      </c>
      <c r="E47" s="8">
        <f t="shared" si="0"/>
        <v>1216.457391304348</v>
      </c>
    </row>
    <row r="48" spans="1:5" x14ac:dyDescent="0.25">
      <c r="A48" s="15" t="s">
        <v>76</v>
      </c>
      <c r="B48" s="15" t="s">
        <v>77</v>
      </c>
      <c r="C48" s="9">
        <v>371900</v>
      </c>
      <c r="D48" s="9">
        <f>'[1]Доходы бюджета'!$F$73</f>
        <v>119311.54</v>
      </c>
      <c r="E48" s="8">
        <f t="shared" si="0"/>
        <v>32.081618714708256</v>
      </c>
    </row>
    <row r="49" spans="1:5" x14ac:dyDescent="0.25">
      <c r="A49" s="15" t="s">
        <v>78</v>
      </c>
      <c r="B49" s="15" t="s">
        <v>79</v>
      </c>
      <c r="C49" s="9">
        <v>65300</v>
      </c>
      <c r="D49" s="9">
        <f>'[1]Доходы бюджета'!$F$74</f>
        <v>0</v>
      </c>
      <c r="E49" s="8">
        <f t="shared" si="0"/>
        <v>0</v>
      </c>
    </row>
    <row r="50" spans="1:5" ht="21" x14ac:dyDescent="0.25">
      <c r="A50" s="12" t="s">
        <v>80</v>
      </c>
      <c r="B50" s="12" t="s">
        <v>81</v>
      </c>
      <c r="C50" s="13">
        <v>964400</v>
      </c>
      <c r="D50" s="13">
        <f>D51</f>
        <v>65206.38</v>
      </c>
      <c r="E50" s="14">
        <f t="shared" si="0"/>
        <v>6.7613417669017002</v>
      </c>
    </row>
    <row r="51" spans="1:5" x14ac:dyDescent="0.25">
      <c r="A51" s="15" t="s">
        <v>82</v>
      </c>
      <c r="B51" s="15" t="s">
        <v>83</v>
      </c>
      <c r="C51" s="9">
        <v>964400</v>
      </c>
      <c r="D51" s="9">
        <f>D52</f>
        <v>65206.38</v>
      </c>
      <c r="E51" s="8">
        <f t="shared" si="0"/>
        <v>6.7613417669017002</v>
      </c>
    </row>
    <row r="52" spans="1:5" ht="22.5" x14ac:dyDescent="0.25">
      <c r="A52" s="15" t="s">
        <v>84</v>
      </c>
      <c r="B52" s="15" t="s">
        <v>85</v>
      </c>
      <c r="C52" s="9">
        <v>964400</v>
      </c>
      <c r="D52" s="9">
        <f>'[1]Доходы бюджета'!$F$78</f>
        <v>65206.38</v>
      </c>
      <c r="E52" s="8">
        <f t="shared" si="0"/>
        <v>6.7613417669017002</v>
      </c>
    </row>
    <row r="53" spans="1:5" x14ac:dyDescent="0.25">
      <c r="A53" s="12" t="s">
        <v>134</v>
      </c>
      <c r="B53" s="12" t="s">
        <v>131</v>
      </c>
      <c r="C53" s="13">
        <f>C54</f>
        <v>0</v>
      </c>
      <c r="D53" s="13">
        <f>D54</f>
        <v>325</v>
      </c>
      <c r="E53" s="14">
        <v>0</v>
      </c>
    </row>
    <row r="54" spans="1:5" ht="22.5" x14ac:dyDescent="0.25">
      <c r="A54" s="15" t="s">
        <v>135</v>
      </c>
      <c r="B54" s="15" t="s">
        <v>132</v>
      </c>
      <c r="C54" s="9">
        <f>C55</f>
        <v>0</v>
      </c>
      <c r="D54" s="9">
        <f>D55</f>
        <v>325</v>
      </c>
      <c r="E54" s="8">
        <v>0</v>
      </c>
    </row>
    <row r="55" spans="1:5" ht="45" x14ac:dyDescent="0.25">
      <c r="A55" s="15" t="s">
        <v>136</v>
      </c>
      <c r="B55" s="15" t="s">
        <v>133</v>
      </c>
      <c r="C55" s="9">
        <v>0</v>
      </c>
      <c r="D55" s="9">
        <f>'[1]Доходы бюджета'!$F$82</f>
        <v>325</v>
      </c>
      <c r="E55" s="8">
        <v>0</v>
      </c>
    </row>
    <row r="56" spans="1:5" x14ac:dyDescent="0.25">
      <c r="A56" s="15" t="s">
        <v>140</v>
      </c>
      <c r="B56" s="15" t="s">
        <v>137</v>
      </c>
      <c r="C56" s="9">
        <v>0</v>
      </c>
      <c r="D56" s="9">
        <f>D57</f>
        <v>3825</v>
      </c>
      <c r="E56" s="8">
        <v>0</v>
      </c>
    </row>
    <row r="57" spans="1:5" x14ac:dyDescent="0.25">
      <c r="A57" s="15" t="s">
        <v>141</v>
      </c>
      <c r="B57" s="15" t="s">
        <v>138</v>
      </c>
      <c r="C57" s="9">
        <v>0</v>
      </c>
      <c r="D57" s="9">
        <f>D58</f>
        <v>3825</v>
      </c>
      <c r="E57" s="8">
        <v>0</v>
      </c>
    </row>
    <row r="58" spans="1:5" x14ac:dyDescent="0.25">
      <c r="A58" s="15" t="s">
        <v>142</v>
      </c>
      <c r="B58" s="15" t="s">
        <v>139</v>
      </c>
      <c r="C58" s="9">
        <v>0</v>
      </c>
      <c r="D58" s="9">
        <f>'[1]Доходы бюджета'!$F$85</f>
        <v>3825</v>
      </c>
      <c r="E58" s="8">
        <v>0</v>
      </c>
    </row>
    <row r="59" spans="1:5" x14ac:dyDescent="0.25">
      <c r="A59" s="12" t="s">
        <v>86</v>
      </c>
      <c r="B59" s="12" t="s">
        <v>87</v>
      </c>
      <c r="C59" s="13">
        <v>394463827.89999998</v>
      </c>
      <c r="D59" s="13">
        <f>D60+D78+D80</f>
        <v>76126581.019999996</v>
      </c>
      <c r="E59" s="14">
        <f t="shared" si="0"/>
        <v>19.298748233842815</v>
      </c>
    </row>
    <row r="60" spans="1:5" ht="21" x14ac:dyDescent="0.25">
      <c r="A60" s="12" t="s">
        <v>88</v>
      </c>
      <c r="B60" s="12" t="s">
        <v>89</v>
      </c>
      <c r="C60" s="13">
        <v>390249022.89999998</v>
      </c>
      <c r="D60" s="13">
        <f>D61+D64+D68+D74</f>
        <v>76129644.849999994</v>
      </c>
      <c r="E60" s="14">
        <f t="shared" si="0"/>
        <v>19.507965525261024</v>
      </c>
    </row>
    <row r="61" spans="1:5" x14ac:dyDescent="0.25">
      <c r="A61" s="15" t="s">
        <v>90</v>
      </c>
      <c r="B61" s="15" t="s">
        <v>91</v>
      </c>
      <c r="C61" s="9">
        <v>183770000</v>
      </c>
      <c r="D61" s="9">
        <f>D62+D63</f>
        <v>46844000</v>
      </c>
      <c r="E61" s="8">
        <f t="shared" si="0"/>
        <v>25.490558850737333</v>
      </c>
    </row>
    <row r="62" spans="1:5" ht="22.5" x14ac:dyDescent="0.25">
      <c r="A62" s="15" t="s">
        <v>92</v>
      </c>
      <c r="B62" s="15" t="s">
        <v>93</v>
      </c>
      <c r="C62" s="9">
        <v>103231000</v>
      </c>
      <c r="D62" s="9">
        <v>26708000</v>
      </c>
      <c r="E62" s="8">
        <f t="shared" si="0"/>
        <v>25.872073311311521</v>
      </c>
    </row>
    <row r="63" spans="1:5" ht="22.5" x14ac:dyDescent="0.25">
      <c r="A63" s="15" t="s">
        <v>94</v>
      </c>
      <c r="B63" s="15" t="s">
        <v>95</v>
      </c>
      <c r="C63" s="9">
        <v>80539000</v>
      </c>
      <c r="D63" s="9">
        <v>20136000</v>
      </c>
      <c r="E63" s="8">
        <f t="shared" si="0"/>
        <v>25.001552043109548</v>
      </c>
    </row>
    <row r="64" spans="1:5" ht="22.5" x14ac:dyDescent="0.25">
      <c r="A64" s="15" t="s">
        <v>96</v>
      </c>
      <c r="B64" s="15" t="s">
        <v>97</v>
      </c>
      <c r="C64" s="9">
        <v>36934405.5</v>
      </c>
      <c r="D64" s="9">
        <f>D65+D66+D67</f>
        <v>1018537.1100000001</v>
      </c>
      <c r="E64" s="8">
        <f t="shared" si="0"/>
        <v>2.7576919032851368</v>
      </c>
    </row>
    <row r="65" spans="1:5" ht="33.75" x14ac:dyDescent="0.25">
      <c r="A65" s="15" t="s">
        <v>98</v>
      </c>
      <c r="B65" s="15" t="s">
        <v>99</v>
      </c>
      <c r="C65" s="9">
        <v>1260000</v>
      </c>
      <c r="D65" s="9">
        <f>'[1]Доходы бюджета'!$F$95</f>
        <v>0</v>
      </c>
      <c r="E65" s="8">
        <f t="shared" si="0"/>
        <v>0</v>
      </c>
    </row>
    <row r="66" spans="1:5" ht="33.75" x14ac:dyDescent="0.25">
      <c r="A66" s="15" t="s">
        <v>100</v>
      </c>
      <c r="B66" s="15" t="s">
        <v>101</v>
      </c>
      <c r="C66" s="9">
        <v>1676000</v>
      </c>
      <c r="D66" s="9">
        <f>'[1]Доходы бюджета'!$F$97</f>
        <v>372444.44</v>
      </c>
      <c r="E66" s="8">
        <f t="shared" si="0"/>
        <v>22.222221957040571</v>
      </c>
    </row>
    <row r="67" spans="1:5" x14ac:dyDescent="0.25">
      <c r="A67" s="15" t="s">
        <v>102</v>
      </c>
      <c r="B67" s="15" t="s">
        <v>103</v>
      </c>
      <c r="C67" s="9">
        <v>33998405.5</v>
      </c>
      <c r="D67" s="9">
        <f>'[1]Доходы бюджета'!$F$98</f>
        <v>646092.67000000004</v>
      </c>
      <c r="E67" s="8">
        <f t="shared" si="0"/>
        <v>1.9003616801970318</v>
      </c>
    </row>
    <row r="68" spans="1:5" x14ac:dyDescent="0.25">
      <c r="A68" s="15" t="s">
        <v>104</v>
      </c>
      <c r="B68" s="15" t="s">
        <v>105</v>
      </c>
      <c r="C68" s="9">
        <v>158656612.40000001</v>
      </c>
      <c r="D68" s="9">
        <f>'[1]Доходы бюджета'!$F$100</f>
        <v>27731395.719999999</v>
      </c>
      <c r="E68" s="8">
        <f t="shared" si="0"/>
        <v>17.478877999792715</v>
      </c>
    </row>
    <row r="69" spans="1:5" ht="22.5" x14ac:dyDescent="0.25">
      <c r="A69" s="15" t="s">
        <v>106</v>
      </c>
      <c r="B69" s="15" t="s">
        <v>107</v>
      </c>
      <c r="C69" s="9">
        <v>7368572.4000000004</v>
      </c>
      <c r="D69" s="9">
        <f>'[1]Доходы бюджета'!$F$102</f>
        <v>834864.02</v>
      </c>
      <c r="E69" s="8">
        <f t="shared" si="0"/>
        <v>11.330064694756883</v>
      </c>
    </row>
    <row r="70" spans="1:5" ht="33.75" x14ac:dyDescent="0.25">
      <c r="A70" s="15" t="s">
        <v>108</v>
      </c>
      <c r="B70" s="15" t="s">
        <v>109</v>
      </c>
      <c r="C70" s="9">
        <v>700900</v>
      </c>
      <c r="D70" s="9">
        <f>'[1]Доходы бюджета'!$F$104</f>
        <v>72451.69</v>
      </c>
      <c r="E70" s="8">
        <f t="shared" si="0"/>
        <v>10.336951062919104</v>
      </c>
    </row>
    <row r="71" spans="1:5" ht="33.75" x14ac:dyDescent="0.25">
      <c r="A71" s="15" t="s">
        <v>110</v>
      </c>
      <c r="B71" s="15" t="s">
        <v>111</v>
      </c>
      <c r="C71" s="9">
        <v>3700</v>
      </c>
      <c r="D71" s="9">
        <v>0</v>
      </c>
      <c r="E71" s="8">
        <f t="shared" si="0"/>
        <v>0</v>
      </c>
    </row>
    <row r="72" spans="1:5" ht="22.5" x14ac:dyDescent="0.25">
      <c r="A72" s="15" t="s">
        <v>112</v>
      </c>
      <c r="B72" s="15" t="s">
        <v>113</v>
      </c>
      <c r="C72" s="9">
        <v>423000</v>
      </c>
      <c r="D72" s="9">
        <f>'[1]Доходы бюджета'!$F$108</f>
        <v>109491.66</v>
      </c>
      <c r="E72" s="8">
        <f t="shared" si="0"/>
        <v>25.884553191489363</v>
      </c>
    </row>
    <row r="73" spans="1:5" ht="22.5" x14ac:dyDescent="0.25">
      <c r="A73" s="15" t="s">
        <v>114</v>
      </c>
      <c r="B73" s="15" t="s">
        <v>115</v>
      </c>
      <c r="C73" s="9">
        <v>150160440</v>
      </c>
      <c r="D73" s="9">
        <f>'[1]Доходы бюджета'!$F$109</f>
        <v>26714588.350000001</v>
      </c>
      <c r="E73" s="8">
        <f t="shared" si="0"/>
        <v>17.790696637543153</v>
      </c>
    </row>
    <row r="74" spans="1:5" x14ac:dyDescent="0.25">
      <c r="A74" s="15" t="s">
        <v>116</v>
      </c>
      <c r="B74" s="15" t="s">
        <v>117</v>
      </c>
      <c r="C74" s="9">
        <v>10888005</v>
      </c>
      <c r="D74" s="9">
        <f>'[1]Доходы бюджета'!$F$111</f>
        <v>535712.02</v>
      </c>
      <c r="E74" s="8">
        <f t="shared" si="0"/>
        <v>4.9202036553069188</v>
      </c>
    </row>
    <row r="75" spans="1:5" ht="45" x14ac:dyDescent="0.25">
      <c r="A75" s="15" t="s">
        <v>118</v>
      </c>
      <c r="B75" s="15" t="s">
        <v>119</v>
      </c>
      <c r="C75" s="9">
        <v>263205</v>
      </c>
      <c r="D75" s="9">
        <f>'[1]Доходы бюджета'!$F$112</f>
        <v>0</v>
      </c>
      <c r="E75" s="8">
        <f t="shared" si="0"/>
        <v>0</v>
      </c>
    </row>
    <row r="76" spans="1:5" ht="67.5" x14ac:dyDescent="0.25">
      <c r="A76" s="15" t="s">
        <v>120</v>
      </c>
      <c r="B76" s="15" t="s">
        <v>121</v>
      </c>
      <c r="C76" s="9">
        <v>3124800</v>
      </c>
      <c r="D76" s="9">
        <f>'[1]Доходы бюджета'!$F$114</f>
        <v>535712.02</v>
      </c>
      <c r="E76" s="8">
        <f t="shared" si="0"/>
        <v>17.143881848438301</v>
      </c>
    </row>
    <row r="77" spans="1:5" ht="45" x14ac:dyDescent="0.25">
      <c r="A77" s="15" t="s">
        <v>122</v>
      </c>
      <c r="B77" s="15" t="s">
        <v>123</v>
      </c>
      <c r="C77" s="9">
        <v>7500000</v>
      </c>
      <c r="D77" s="9">
        <f>'[1]Доходы бюджета'!$F$117</f>
        <v>0</v>
      </c>
      <c r="E77" s="8">
        <f t="shared" ref="E77:E79" si="1">D77/C77*100</f>
        <v>0</v>
      </c>
    </row>
    <row r="78" spans="1:5" x14ac:dyDescent="0.25">
      <c r="A78" s="12" t="s">
        <v>124</v>
      </c>
      <c r="B78" s="12" t="s">
        <v>125</v>
      </c>
      <c r="C78" s="13">
        <v>4214805</v>
      </c>
      <c r="D78" s="13">
        <v>0</v>
      </c>
      <c r="E78" s="14">
        <f t="shared" si="1"/>
        <v>0</v>
      </c>
    </row>
    <row r="79" spans="1:5" x14ac:dyDescent="0.25">
      <c r="A79" s="15" t="s">
        <v>126</v>
      </c>
      <c r="B79" s="15" t="s">
        <v>127</v>
      </c>
      <c r="C79" s="9">
        <v>4214805</v>
      </c>
      <c r="D79" s="9">
        <v>0</v>
      </c>
      <c r="E79" s="14">
        <f t="shared" si="1"/>
        <v>0</v>
      </c>
    </row>
    <row r="80" spans="1:5" ht="31.5" x14ac:dyDescent="0.25">
      <c r="A80" s="12" t="s">
        <v>146</v>
      </c>
      <c r="B80" s="12" t="s">
        <v>143</v>
      </c>
      <c r="C80" s="13">
        <f>C81</f>
        <v>0</v>
      </c>
      <c r="D80" s="13">
        <f>D81</f>
        <v>-3063.83</v>
      </c>
      <c r="E80" s="8">
        <v>0</v>
      </c>
    </row>
    <row r="81" spans="1:5" ht="22.5" x14ac:dyDescent="0.25">
      <c r="A81" s="15" t="s">
        <v>147</v>
      </c>
      <c r="B81" s="15" t="s">
        <v>144</v>
      </c>
      <c r="C81" s="9">
        <f>C82</f>
        <v>0</v>
      </c>
      <c r="D81" s="9">
        <f>D82</f>
        <v>-3063.83</v>
      </c>
      <c r="E81" s="8">
        <v>0</v>
      </c>
    </row>
    <row r="82" spans="1:5" ht="22.5" x14ac:dyDescent="0.25">
      <c r="A82" s="15" t="s">
        <v>148</v>
      </c>
      <c r="B82" s="15" t="s">
        <v>145</v>
      </c>
      <c r="C82" s="9">
        <v>0</v>
      </c>
      <c r="D82" s="9">
        <f>'[1]Доходы бюджета'!$G$123</f>
        <v>-3063.83</v>
      </c>
      <c r="E82" s="8">
        <v>0</v>
      </c>
    </row>
  </sheetData>
  <mergeCells count="6">
    <mergeCell ref="C1:E1"/>
    <mergeCell ref="C2:E2"/>
    <mergeCell ref="C3:E3"/>
    <mergeCell ref="C5:E5"/>
    <mergeCell ref="A7:E7"/>
    <mergeCell ref="C4:E4"/>
  </mergeCells>
  <pageMargins left="0.78740157480314965" right="0.19685039370078741" top="0.39370078740157483" bottom="0.39370078740157483" header="0" footer="0.51181102362204722"/>
  <pageSetup paperSize="9" scale="62" firstPageNumber="3" fitToHeight="0" orientation="portrait" useFirstPageNumber="1" horizontalDpi="0" verticalDpi="0" r:id="rId1"/>
  <headerFooter>
    <oddHeader>&amp;"Times New Roman"&amp;10&amp;K000000&amp;P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Report</vt:lpstr>
      <vt:lpstr>__bookmark_1</vt:lpstr>
      <vt:lpstr>__bookmark_2</vt:lpstr>
      <vt:lpstr>Report!Заголовки_для_печати</vt:lpstr>
      <vt:lpstr>Report!Область_печати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2023-04-14T05:58:34Z</cp:lastPrinted>
  <dcterms:created xsi:type="dcterms:W3CDTF">2023-04-10T06:12:39Z</dcterms:created>
  <dcterms:modified xsi:type="dcterms:W3CDTF">2023-04-14T05:59:08Z</dcterms:modified>
</cp:coreProperties>
</file>